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010" activeTab="0"/>
  </bookViews>
  <sheets>
    <sheet name="після 24.09.2019" sheetId="1" r:id="rId1"/>
    <sheet name="Лист2" sheetId="2" r:id="rId2"/>
    <sheet name="Лист3" sheetId="3" r:id="rId3"/>
  </sheets>
  <externalReferences>
    <externalReference r:id="rId6"/>
  </externalReferences>
  <definedNames>
    <definedName name="_xlnm.Print_Area" localSheetId="0">'після 24.09.2019'!$A$1:$P$303</definedName>
  </definedNames>
  <calcPr fullCalcOnLoad="1"/>
</workbook>
</file>

<file path=xl/sharedStrings.xml><?xml version="1.0" encoding="utf-8"?>
<sst xmlns="http://schemas.openxmlformats.org/spreadsheetml/2006/main" count="768" uniqueCount="193">
  <si>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</si>
  <si>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</si>
  <si>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</si>
  <si>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</si>
  <si>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</si>
  <si>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</si>
  <si>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</si>
  <si>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</si>
  <si>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</si>
  <si>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</si>
  <si>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</si>
  <si>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</si>
  <si>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</si>
  <si>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</si>
  <si>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</si>
  <si>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</si>
  <si>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</si>
  <si>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</si>
  <si>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</si>
  <si>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</si>
  <si>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</si>
  <si>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</si>
  <si>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</si>
  <si>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</si>
  <si>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</si>
  <si>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</si>
  <si>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</si>
  <si>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</si>
  <si>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</si>
  <si>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</si>
  <si>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</si>
  <si>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</si>
  <si>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</si>
  <si>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</si>
  <si>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</si>
  <si>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</si>
  <si>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</si>
  <si>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</si>
  <si>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</si>
  <si>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</si>
  <si>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</si>
  <si>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</si>
  <si>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</si>
  <si>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</si>
  <si>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</si>
  <si>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</si>
  <si>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</si>
  <si>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</si>
  <si>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</si>
  <si>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</si>
  <si>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</si>
  <si>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</si>
  <si>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</si>
  <si>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</si>
  <si>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</si>
  <si>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</si>
  <si>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</si>
  <si>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</si>
  <si>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</si>
  <si>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</si>
  <si>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</si>
  <si>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</si>
  <si>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</si>
  <si>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</si>
  <si>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</si>
  <si>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</si>
  <si>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</si>
  <si>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</si>
  <si>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</si>
  <si>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</si>
  <si>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</si>
  <si>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</si>
  <si>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</si>
  <si>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</si>
  <si>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</si>
  <si>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</si>
  <si>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</si>
  <si>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</si>
  <si>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</si>
  <si>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</si>
  <si>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</si>
  <si>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</si>
  <si>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</si>
  <si>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</si>
  <si>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</si>
  <si>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</si>
  <si>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</si>
  <si>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</si>
  <si>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</si>
  <si>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</si>
  <si>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</si>
  <si>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</si>
  <si>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</si>
  <si>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</si>
  <si>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</si>
  <si>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</si>
  <si>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2020-2)</t>
  </si>
  <si>
    <t>1. Управління благоустрою та житлово-комунального господарства виконкому Саксаганської районної у місті ради</t>
  </si>
  <si>
    <t>0620</t>
  </si>
  <si>
    <t>Організація благоустрою населених пунктів</t>
  </si>
  <si>
    <t>4. Мета та завдання бюджетної програми на 2020 - 2022 роки:</t>
  </si>
  <si>
    <t>1) мета бюджетної програми, строки її реалізації: Благоустрій території Саксаганського району на 2020-2022 роки;</t>
  </si>
  <si>
    <t>2) завдання бюджетної програми: ;</t>
  </si>
  <si>
    <t>1. Утримання об'єктів (елементів) благоустрою, територій загального користування Саксаганського району</t>
  </si>
  <si>
    <t>2. Поточний ремонт об'єктів (елементів) благоустрою</t>
  </si>
  <si>
    <t>3. Придбання та встановлення нових об'єктів (елементів) благоустрою, капітальний ремонт</t>
  </si>
  <si>
    <t>4. Замовлення інвентаризації та паспортизації, експертної оцінки, технічного огляду об’єктів благоустрою, крім тих, на які є відповідна документація</t>
  </si>
  <si>
    <t xml:space="preserve">5. Реалізація проектів-переможців конкурсу "Громадський бюджет-2020" </t>
  </si>
  <si>
    <t xml:space="preserve">3) підстави реалізації бюджетної програми: </t>
  </si>
  <si>
    <t xml:space="preserve"> - Конституція України;</t>
  </si>
  <si>
    <t xml:space="preserve"> - Бюджетний Кодекс України;</t>
  </si>
  <si>
    <t xml:space="preserve"> - Закон України «Про місцеве самоврядування в Україні»;</t>
  </si>
  <si>
    <t xml:space="preserve"> - Закон України «Про благоустрій населених пунктів»;</t>
  </si>
  <si>
    <t xml:space="preserve"> - Рішення Криворізької міської ради від 31.03.2016 №381 «Про обсяг і межі повноважень районних у місті рад та їх виконавчих органів», зі змінами;</t>
  </si>
  <si>
    <t xml:space="preserve"> - Рішення Криворізької міської ради від 23.11.2016 №1094 «Про передачу окремих об’єктів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 зі змінами;</t>
  </si>
  <si>
    <t xml:space="preserve"> - Наказ управління комунальної власності міста виконкому Криворізької міської ради №65-ум від 27.06.2018 «Про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житлово-комунального господарства виконкому Саксаганської районної у місті ради»;</t>
  </si>
  <si>
    <t xml:space="preserve"> - Закон України «Про Державний бюджет України на 2020 рік»;</t>
  </si>
  <si>
    <t xml:space="preserve"> -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t>
  </si>
  <si>
    <t xml:space="preserve"> -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t>
  </si>
  <si>
    <t>- Лист фінансового відділу виконкому Саксаганської районної у місті ради від 29. 11. 2019 №02.4-26/473 "Про складання проєкту районного у місті бюджету на 2020 рік"</t>
  </si>
  <si>
    <t>2018 рік (звіт)</t>
  </si>
  <si>
    <t>2019 рік (затверджено)</t>
  </si>
  <si>
    <t>2020 рік (проект)</t>
  </si>
  <si>
    <t>2) надходження для виконання бюджетної програми у 2021 - 2022роках:</t>
  </si>
  <si>
    <t>2021 рік (прогноз)</t>
  </si>
  <si>
    <t>2022 рік (прогноз)</t>
  </si>
  <si>
    <t>3) видатки за кодами Економічної класифікації видатків бюджету у 2021- 2022 роках:</t>
  </si>
  <si>
    <t>1) витрати за напрямами використання бюджетних коштів у 2018 - 2020 роках:</t>
  </si>
  <si>
    <t>1) видатки за кодами Економічної класифікації видатків бюджету у 2018 - 2020 роках:</t>
  </si>
  <si>
    <t>1) надходження для виконання бюджетної програми у 2018 - 2020 роках:</t>
  </si>
  <si>
    <t>2) витрати за напрямами використання бюджетних коштів у 2021- 2022 роках:</t>
  </si>
  <si>
    <t>Утримання об'єктів (елементів) благоустрою</t>
  </si>
  <si>
    <t>Поточний ремонт об'єктів (елементів)  благоустрою</t>
  </si>
  <si>
    <t>Інвентаризація та паспортизація, експертна оцінка, технічний огляд об’єктів благоустрою</t>
  </si>
  <si>
    <t xml:space="preserve"> - Листи Міністерства фінансів України від 05. 09. 2019 №05110-14-6/2263, №05110-14-6/22284 "Про особливості складання проєкту місцевого бюджету на 2020 рік та прогнозу місцевого бюджету на 2021-2022 роки", від 20. 09. 02019 №05110-14-6/23564 "Про складання проєктів місцевих бюджетів на 2020 рік", 20. 11. 2019 №05110-14-6/29884 "Про прийняття Закону України "Про Державний бюджет України на 2020 рік"</t>
  </si>
  <si>
    <t>Придбання та встановлення нових об'єктів (елементів), капітальний ремонт</t>
  </si>
  <si>
    <t>1) результативні показники бюджетної програми у 2018- 2022 роках:</t>
  </si>
  <si>
    <t>Кількість об'єктів (елементів благоустрою)</t>
  </si>
  <si>
    <t>шт.</t>
  </si>
  <si>
    <t>грн.</t>
  </si>
  <si>
    <t xml:space="preserve"> Витрати на один об'єкт (елемент) благоустрою</t>
  </si>
  <si>
    <t>грн./шт.</t>
  </si>
  <si>
    <t>Відсоток виконання заходів програми</t>
  </si>
  <si>
    <t>звіт</t>
  </si>
  <si>
    <t>розрахунково</t>
  </si>
  <si>
    <t>Рішення Криворізької міської ради від 23.11.2016 №1094 «Про передачу окремих об’єктів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 зі змінами, наказ управління комунальної власності міста виконкому Криворізької міської ради №65-ум від 27.06.2018, №154-ум від 05.09.2019, №209-ум від 14.11.2019</t>
  </si>
  <si>
    <t xml:space="preserve">Утримання, ремонт, інвентаризація, паспортизація, придбання нових, встановлення об'єктів (елементів) благоустрою </t>
  </si>
  <si>
    <t>2) результативні показники бюджетної програми у 2021- 2022 роках:</t>
  </si>
  <si>
    <t>прогнозні показники</t>
  </si>
  <si>
    <t>Шматко К.В.</t>
  </si>
  <si>
    <t>1) місцеві/регіональні програми, які виконуються в межах бюджетної програми у 2018 - 2020 роках:</t>
  </si>
  <si>
    <t>2) надання кредитів за кодами Класифікації кредитування бюджету у 2018- 2020 роках:</t>
  </si>
  <si>
    <t>4) надання кредитів за кодами Класифікації кредитування бюджету у 2021 - 2022 роках:</t>
  </si>
  <si>
    <t xml:space="preserve"> Програми реалізації заходів на розвиток благоустрою на 2017-2019 роки</t>
  </si>
  <si>
    <t>2) місцеві/регіональні програми, які виконуються в межах бюджетної програми у 2021 - 2022 роках:</t>
  </si>
  <si>
    <t>Програми з благоустрою території Саксаганського району на 2020 – 2022 роки</t>
  </si>
  <si>
    <t>12. Об'єкти, які виконуються в межах бюджетної програми за рахунок коштів бюджету розвитку у 2018- 2022 роках:</t>
  </si>
  <si>
    <t>04205606000</t>
  </si>
  <si>
    <t>- Рішення Саксаганської районної у місті ради  від  24. 12. 2019 № 364 "Про затвердження Програми з благоустрою території Саксаганського району на 2020 – 2022 роки"</t>
  </si>
  <si>
    <t>Власні надходження бюджетних установ
(Плата за оренду майна бюджетних установ)</t>
  </si>
  <si>
    <t>Інші надходження спеціального фонду
(Кошти, що отримуються бюджетними організаціями на виконання окремих доручень)</t>
  </si>
  <si>
    <t xml:space="preserve">Інші надходження спеціального фонду, у тому числі:
</t>
  </si>
  <si>
    <t>Кошти, що передаються із загального фонду бюджету до бюджету розвитку спеціального фонду</t>
  </si>
  <si>
    <t xml:space="preserve">Субвенція з міського бюджету районним у місті бюджетам на фінансування проектів-переможців конкурсу місцевого розвитку «Громадський бюджет» </t>
  </si>
  <si>
    <t>Субвенція з міського бюджету районним у місті бюджетам на за рахунок субвенції з обласного бюджету на виконання доручень виборців депутатами обласної ради</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</si>
  <si>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Аналіз результатів використання коштів загального фонду бюджету у 2018 році та очікуваних показників 2019 року свідчить про позитивну динаміку освоєння бюджетних коштів  та виконання затверджених завдань бюджетних програм вказаних періодів. В свою чергу об'єкти (елементи) благоустрою Саксаганського району потребують постійних заходів з їх  належного утримання, в тому числі планування  відповідних видатків у 2020-2022 роках.</t>
  </si>
  <si>
    <t>1) кредиторська заборгованість місцевого бюджету у 2018 році:</t>
  </si>
  <si>
    <t>2) кредиторська заборгованість місцевого бюджету у 2019 - 2020 роках:</t>
  </si>
  <si>
    <t>14. Бюджетні зобов'язання у 2018 - 2020 роках:</t>
  </si>
  <si>
    <t>3) дебіторська заборгованість у 2018- 2019 роках:</t>
  </si>
  <si>
    <t>4) аналіз управління бюджетними зобов'язаннями та пропозиції щодо упорядкування бюджетних зобов'язань у 2019 році.</t>
  </si>
  <si>
    <t>Кредиторська та дебіторська заборгованості станом на 01.01.2020 не очікуються</t>
  </si>
  <si>
    <t>2019 рік</t>
  </si>
  <si>
    <t>2020 рік</t>
  </si>
  <si>
    <t>Дебіторська заборгованість на 01.01.2018</t>
  </si>
  <si>
    <t>Дебіторська заборгованість на 01.01.2019</t>
  </si>
  <si>
    <t>Очікувана дебіторська заборгованість на 01.01.2020</t>
  </si>
  <si>
    <t>15. Підстави та обґрунтування видатків спеціального фонду на 2019 рік та на 2020 - 2022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</si>
  <si>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У бюджетному запиті обсяг планових показників видатків на 2019 рік спеціального фонду за рахунок власних надходжень зазначений відповідно до вимог Інструкції з підготовки бюджетних запитів, тобто той, що врахований в розписі бюджету.</t>
  </si>
  <si>
    <t>Відповідно до статті 13 Бюджетного кодексу України, рішення районної у місті ради на відповідний рік, складовою частиною районного у місті бюджету є спеціальний фонд. Джерелами наповнення спеціального фонду є власні надходження бюджетної установи за кодом 25010300 "Плата за оренду майна бюджетних установ " та кошти субвенцій з обласного та міського бюджетів.</t>
  </si>
  <si>
    <t>Виконання видатків спеціального фонду у 2018 році в цілому склало 970043 грн., у тому числі: 969585 грн. за рахунок субвенції з обласного бюджету на виконання доручень виборців депутатами обласної ради; 458 грн - видатки за рахунок власних надходжень.</t>
  </si>
  <si>
    <t>Проєкт "Крок до змін" (роботи з облаштування зупинки громадського транспорту)</t>
  </si>
  <si>
    <t xml:space="preserve"> Рішенням Саксаганської районної у місті ради від 23.12.2016  № 102, зі змінами</t>
  </si>
  <si>
    <t xml:space="preserve"> Рішенням Саксаганської районної у місті ради від 24.12.2019  № 364</t>
  </si>
  <si>
    <t xml:space="preserve"> Капітальний ремонт з облаштування об'єкту благоустрою (модернізація громадського простору у Саксаганському районі) за адресою: м. Кривий Ріг, вул. Володимира Великого, 32</t>
  </si>
  <si>
    <t xml:space="preserve"> Капітальний ремонт пам'ятного знаку воїнам-інтернаціоналістам на майданні 30-річчя Перемоги та прилеглої території</t>
  </si>
  <si>
    <t>Проєкт "Трансформація громадського простору: адаптація до спеки" (роботи з монтажу системи туманоутворення)</t>
  </si>
  <si>
    <t>Проєкт "Мистецтво в кожен двір" (роботи з облаштування сцени)</t>
  </si>
  <si>
    <t>Проєкт "Покращуючи місто" (роботи з капітального ремонту пам'ятника М. Горькому)</t>
  </si>
  <si>
    <t>Проєкт "Парк мрії" (роботи з капітального облаштування об'єктів (елементів) благоустрою у парку Саксаганський)</t>
  </si>
  <si>
    <t>Очікуване виконання спеціального фонду кошторису 2019 року становить 3236150 грн., з них бюджет розвитку - 2916511 грн. Проект на 2020 рік базувався на підставі рекомендацій щодо складання проекту бюджету міста на 2020 рік з урахуванням індексу споживчих цін  та складає 5929 грн. за рахунок власних надходжень; капітальні видатки на 2020 рік заплановані на cуму 198000 грн за рахунок коштів, що передаються із загального фонду бюджету до бюджету розвитку. Прогноз на 2021 рік складає 6200 грн., прогноз на 2022 рік складає 6500 грн. - видатки за рахунок власних надходжень.</t>
  </si>
  <si>
    <t>- Рішення Саксаганської районної у місті ради  від 22 червня 2018 року № 240  "Про затвердження Програми реалізації заходів на розвиток благоустрою на 2017-2019 роки", зі змінами</t>
  </si>
  <si>
    <t>Куркінва Л.В.</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</si>
</sst>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_-;\-* #,##0.00\ _₴_-;_-* &quot;-&quot;??\ _₴_-;_-@_-"/>
    <numFmt numFmtId="177" formatCode="_-* #,##0\ _₴_-;\-* #,##0\ _₴_-;_-* &quot;-&quot;\ _₴_-;_-@_-"/>
    <numFmt numFmtId="178" formatCode="0.0"/>
  </numFmts>
  <fonts count="56">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8"/>
      <name val="Times New Roman"/>
      <family val="1"/>
    </font>
    <font>
      <b/>
      <sz val="11"/>
      <color indexed="8"/>
      <name val="Times New Roman"/>
      <family val="1"/>
    </font>
    <font>
      <sz val="8"/>
      <color indexed="8"/>
      <name val="Times New Roman"/>
      <family val="1"/>
    </font>
    <font>
      <i/>
      <sz val="10"/>
      <color indexed="8"/>
      <name val="Times New Roman"/>
      <family val="1"/>
    </font>
    <font>
      <i/>
      <sz val="11"/>
      <color indexed="8"/>
      <name val="Times New Roman"/>
      <family val="1"/>
    </font>
    <font>
      <sz val="10"/>
      <color indexed="8"/>
      <name val="Times New Roman"/>
      <family val="1"/>
    </font>
    <font>
      <sz val="11"/>
      <color indexed="10"/>
      <name val="Times New Roman"/>
      <family val="1"/>
    </font>
    <font>
      <sz val="9.5"/>
      <color indexed="8"/>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b/>
      <sz val="11"/>
      <color theme="1"/>
      <name val="Times New Roman"/>
      <family val="1"/>
    </font>
    <font>
      <sz val="8"/>
      <color theme="1"/>
      <name val="Times New Roman"/>
      <family val="1"/>
    </font>
    <font>
      <i/>
      <sz val="10"/>
      <color rgb="FF000000"/>
      <name val="Times New Roman"/>
      <family val="1"/>
    </font>
    <font>
      <i/>
      <sz val="11"/>
      <color theme="1"/>
      <name val="Times New Roman"/>
      <family val="1"/>
    </font>
    <font>
      <sz val="10"/>
      <color theme="1"/>
      <name val="Times New Roman"/>
      <family val="1"/>
    </font>
    <font>
      <sz val="11"/>
      <color rgb="FFFF0000"/>
      <name val="Times New Roman"/>
      <family val="1"/>
    </font>
    <font>
      <sz val="10"/>
      <color rgb="FF000000"/>
      <name val="Times New Roman"/>
      <family val="1"/>
    </font>
    <font>
      <sz val="12"/>
      <color rgb="FF000000"/>
      <name val="Times New Roman"/>
      <family val="1"/>
    </font>
    <font>
      <sz val="9.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07">
    <xf numFmtId="0" fontId="0" fillId="0" borderId="0" xfId="0" applyFont="1" applyAlignment="1">
      <alignment/>
    </xf>
    <xf numFmtId="0" fontId="45" fillId="0" borderId="0" xfId="0" applyFont="1" applyAlignment="1">
      <alignment vertical="top" wrapText="1"/>
    </xf>
    <xf numFmtId="0" fontId="45" fillId="0" borderId="0" xfId="0" applyFont="1" applyAlignment="1">
      <alignment horizontal="right" vertical="center"/>
    </xf>
    <xf numFmtId="0" fontId="45" fillId="0" borderId="0" xfId="0" applyFont="1" applyAlignment="1">
      <alignment horizontal="center" vertical="center" wrapText="1"/>
    </xf>
    <xf numFmtId="0" fontId="45" fillId="0" borderId="10" xfId="0" applyFont="1" applyBorder="1" applyAlignment="1">
      <alignment vertical="center" wrapText="1"/>
    </xf>
    <xf numFmtId="0" fontId="46" fillId="0" borderId="10" xfId="0" applyFont="1" applyBorder="1" applyAlignment="1">
      <alignment horizontal="center" vertical="center" wrapText="1"/>
    </xf>
    <xf numFmtId="0" fontId="45" fillId="0" borderId="11" xfId="0" applyFont="1" applyBorder="1" applyAlignment="1">
      <alignment/>
    </xf>
    <xf numFmtId="0" fontId="45" fillId="0" borderId="0" xfId="0" applyFont="1" applyAlignment="1">
      <alignment horizontal="left"/>
    </xf>
    <xf numFmtId="0" fontId="47" fillId="0" borderId="0" xfId="0" applyFont="1" applyAlignment="1">
      <alignment vertical="center" wrapText="1"/>
    </xf>
    <xf numFmtId="0" fontId="47" fillId="0" borderId="0" xfId="0" applyFont="1" applyAlignment="1">
      <alignment horizontal="left" vertical="center" wrapText="1"/>
    </xf>
    <xf numFmtId="0" fontId="45" fillId="0" borderId="10" xfId="0" applyFont="1" applyBorder="1" applyAlignment="1">
      <alignment horizontal="center" vertical="center" wrapText="1"/>
    </xf>
    <xf numFmtId="0" fontId="45" fillId="0" borderId="0" xfId="0" applyFont="1" applyAlignment="1">
      <alignment vertical="center" wrapText="1"/>
    </xf>
    <xf numFmtId="0" fontId="45" fillId="0" borderId="0" xfId="0" applyFont="1" applyAlignment="1">
      <alignment/>
    </xf>
    <xf numFmtId="0" fontId="48" fillId="0" borderId="0" xfId="0" applyFont="1" applyBorder="1" applyAlignment="1">
      <alignment vertical="top" wrapText="1"/>
    </xf>
    <xf numFmtId="0" fontId="47" fillId="0" borderId="0" xfId="0" applyFont="1" applyBorder="1" applyAlignment="1">
      <alignment vertical="top" wrapText="1"/>
    </xf>
    <xf numFmtId="0" fontId="47" fillId="0" borderId="0" xfId="0" applyFont="1" applyBorder="1" applyAlignment="1">
      <alignment wrapText="1"/>
    </xf>
    <xf numFmtId="0" fontId="47" fillId="0" borderId="0" xfId="0" applyFont="1" applyAlignment="1">
      <alignment wrapText="1"/>
    </xf>
    <xf numFmtId="0" fontId="48" fillId="0" borderId="0" xfId="0" applyFont="1" applyAlignment="1">
      <alignment vertical="top" wrapText="1"/>
    </xf>
    <xf numFmtId="0" fontId="48" fillId="0" borderId="0" xfId="0" applyFont="1" applyBorder="1" applyAlignment="1">
      <alignment horizontal="center" vertical="top" wrapText="1"/>
    </xf>
    <xf numFmtId="0" fontId="47" fillId="0" borderId="11" xfId="0" applyFont="1" applyBorder="1" applyAlignment="1">
      <alignment horizontal="center" wrapText="1"/>
    </xf>
    <xf numFmtId="0" fontId="45" fillId="0" borderId="0" xfId="0" applyFont="1" applyAlignment="1">
      <alignment vertical="center" wrapText="1"/>
    </xf>
    <xf numFmtId="0" fontId="45" fillId="0" borderId="0" xfId="0" applyFont="1" applyAlignment="1">
      <alignment/>
    </xf>
    <xf numFmtId="0" fontId="45" fillId="0" borderId="0" xfId="0" applyFont="1" applyAlignment="1">
      <alignment/>
    </xf>
    <xf numFmtId="0" fontId="45" fillId="0" borderId="0" xfId="0" applyFont="1" applyAlignment="1">
      <alignment/>
    </xf>
    <xf numFmtId="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xf>
    <xf numFmtId="0" fontId="45" fillId="0" borderId="10" xfId="0" applyFont="1" applyBorder="1" applyAlignment="1">
      <alignment horizontal="center" vertical="center" wrapText="1"/>
    </xf>
    <xf numFmtId="0" fontId="45" fillId="0" borderId="0" xfId="0" applyFont="1" applyAlignment="1">
      <alignment/>
    </xf>
    <xf numFmtId="4" fontId="45" fillId="0" borderId="10" xfId="0" applyNumberFormat="1" applyFont="1" applyBorder="1" applyAlignment="1">
      <alignment vertical="center" wrapText="1"/>
    </xf>
    <xf numFmtId="0" fontId="45"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xf>
    <xf numFmtId="4" fontId="45" fillId="0" borderId="0" xfId="0" applyNumberFormat="1" applyFont="1" applyAlignment="1">
      <alignment/>
    </xf>
    <xf numFmtId="177" fontId="51" fillId="0" borderId="10" xfId="58" applyNumberFormat="1" applyFont="1" applyBorder="1" applyAlignment="1">
      <alignment horizontal="center" vertical="center"/>
    </xf>
    <xf numFmtId="178" fontId="45" fillId="0" borderId="10" xfId="0" applyNumberFormat="1" applyFont="1" applyBorder="1" applyAlignment="1">
      <alignment horizontal="center" vertical="center" wrapText="1"/>
    </xf>
    <xf numFmtId="177" fontId="45" fillId="0" borderId="10" xfId="0" applyNumberFormat="1" applyFont="1" applyBorder="1" applyAlignment="1">
      <alignment vertical="center" wrapText="1"/>
    </xf>
    <xf numFmtId="176" fontId="45" fillId="0" borderId="10" xfId="0" applyNumberFormat="1" applyFont="1" applyBorder="1" applyAlignment="1">
      <alignment vertical="center" wrapText="1"/>
    </xf>
    <xf numFmtId="0" fontId="45" fillId="0" borderId="10" xfId="0" applyFont="1" applyBorder="1" applyAlignment="1">
      <alignment horizontal="center" vertical="center" wrapText="1"/>
    </xf>
    <xf numFmtId="0" fontId="45" fillId="0" borderId="0" xfId="0" applyFont="1" applyAlignment="1">
      <alignment/>
    </xf>
    <xf numFmtId="0" fontId="45" fillId="0" borderId="0" xfId="0" applyFont="1" applyAlignment="1">
      <alignment/>
    </xf>
    <xf numFmtId="3" fontId="45" fillId="0" borderId="10" xfId="0" applyNumberFormat="1" applyFont="1" applyBorder="1" applyAlignment="1">
      <alignment horizontal="center" vertical="center" wrapText="1"/>
    </xf>
    <xf numFmtId="0" fontId="45" fillId="0" borderId="0" xfId="0" applyFont="1" applyAlignment="1">
      <alignment/>
    </xf>
    <xf numFmtId="0" fontId="45" fillId="0" borderId="0" xfId="0" applyFont="1" applyAlignment="1">
      <alignment/>
    </xf>
    <xf numFmtId="4" fontId="2"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4" fontId="53" fillId="0" borderId="10" xfId="0" applyNumberFormat="1" applyFont="1" applyFill="1" applyBorder="1" applyAlignment="1">
      <alignment horizontal="center" vertical="center" wrapText="1"/>
    </xf>
    <xf numFmtId="4" fontId="53" fillId="0" borderId="12"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4" fontId="53" fillId="0" borderId="13" xfId="0" applyNumberFormat="1" applyFont="1" applyFill="1" applyBorder="1" applyAlignment="1">
      <alignment horizontal="center" vertical="center" wrapText="1"/>
    </xf>
    <xf numFmtId="4" fontId="53" fillId="0" borderId="14" xfId="0" applyNumberFormat="1" applyFont="1" applyFill="1" applyBorder="1" applyAlignment="1">
      <alignment horizontal="center" vertical="center" wrapText="1"/>
    </xf>
    <xf numFmtId="0" fontId="51" fillId="0" borderId="10" xfId="0" applyFont="1" applyFill="1" applyBorder="1" applyAlignment="1">
      <alignment vertical="center" wrapText="1"/>
    </xf>
    <xf numFmtId="4" fontId="51" fillId="0" borderId="10" xfId="0" applyNumberFormat="1" applyFont="1" applyFill="1" applyBorder="1" applyAlignment="1">
      <alignment horizontal="center" vertical="center" wrapText="1"/>
    </xf>
    <xf numFmtId="4" fontId="51" fillId="0" borderId="10" xfId="0" applyNumberFormat="1" applyFont="1" applyFill="1" applyBorder="1" applyAlignment="1">
      <alignment vertical="center" wrapText="1"/>
    </xf>
    <xf numFmtId="0" fontId="51" fillId="0" borderId="10" xfId="0" applyFont="1" applyFill="1" applyBorder="1" applyAlignment="1">
      <alignment horizontal="center" vertical="center" wrapText="1"/>
    </xf>
    <xf numFmtId="177" fontId="51" fillId="0" borderId="10" xfId="58"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0" xfId="0" applyFont="1" applyFill="1" applyAlignment="1">
      <alignment horizontal="center"/>
    </xf>
    <xf numFmtId="3" fontId="45" fillId="0" borderId="0" xfId="0" applyNumberFormat="1" applyFont="1" applyFill="1" applyBorder="1" applyAlignment="1">
      <alignment horizontal="center" vertical="center" wrapText="1"/>
    </xf>
    <xf numFmtId="0" fontId="45" fillId="0" borderId="0" xfId="0" applyFont="1" applyFill="1" applyAlignment="1">
      <alignment/>
    </xf>
    <xf numFmtId="0" fontId="45" fillId="0" borderId="10" xfId="0"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7" fillId="0" borderId="0" xfId="0" applyFont="1" applyBorder="1" applyAlignment="1">
      <alignment horizontal="center" wrapText="1"/>
    </xf>
    <xf numFmtId="0" fontId="47" fillId="0" borderId="0" xfId="0" applyFont="1" applyFill="1" applyAlignment="1">
      <alignment horizontal="left" vertical="center" wrapText="1"/>
    </xf>
    <xf numFmtId="0" fontId="45" fillId="0" borderId="10" xfId="0" applyFont="1" applyFill="1" applyBorder="1" applyAlignment="1">
      <alignment horizontal="center" vertical="center" wrapText="1"/>
    </xf>
    <xf numFmtId="0" fontId="47" fillId="0" borderId="0" xfId="0" applyFont="1" applyFill="1" applyAlignment="1">
      <alignment horizontal="left" vertical="top" wrapText="1"/>
    </xf>
    <xf numFmtId="49" fontId="54" fillId="0" borderId="0" xfId="0" applyNumberFormat="1" applyFont="1" applyAlignment="1">
      <alignment horizontal="left" vertical="center" wrapText="1"/>
    </xf>
    <xf numFmtId="0" fontId="54" fillId="0" borderId="0" xfId="0" applyFont="1" applyAlignment="1">
      <alignment horizontal="left" vertical="center" wrapText="1"/>
    </xf>
    <xf numFmtId="0" fontId="48" fillId="0" borderId="0" xfId="0" applyFont="1" applyBorder="1" applyAlignment="1">
      <alignment horizontal="center" vertical="top" wrapText="1"/>
    </xf>
    <xf numFmtId="0" fontId="47" fillId="0" borderId="11" xfId="0" applyFont="1" applyBorder="1" applyAlignment="1">
      <alignment horizontal="center" wrapText="1"/>
    </xf>
    <xf numFmtId="0" fontId="47" fillId="0" borderId="0" xfId="0" applyFont="1" applyAlignment="1">
      <alignment horizontal="center"/>
    </xf>
    <xf numFmtId="0" fontId="46" fillId="0" borderId="0" xfId="0" applyFont="1" applyAlignment="1">
      <alignment horizontal="center" vertical="top" wrapText="1"/>
    </xf>
    <xf numFmtId="0" fontId="47" fillId="0" borderId="11" xfId="0" applyFont="1" applyBorder="1" applyAlignment="1">
      <alignment horizontal="center" vertical="center" wrapText="1"/>
    </xf>
    <xf numFmtId="0" fontId="45" fillId="0" borderId="0" xfId="0" applyFont="1" applyAlignment="1">
      <alignment horizontal="center" vertical="top"/>
    </xf>
    <xf numFmtId="0" fontId="47" fillId="0" borderId="0" xfId="0" applyFont="1" applyAlignment="1">
      <alignment vertical="center" wrapText="1"/>
    </xf>
    <xf numFmtId="0" fontId="47" fillId="0" borderId="0" xfId="0" applyFont="1" applyAlignment="1">
      <alignment wrapText="1"/>
    </xf>
    <xf numFmtId="0" fontId="45" fillId="0" borderId="0" xfId="0" applyFont="1" applyAlignment="1">
      <alignment horizontal="left" vertical="top" wrapText="1"/>
    </xf>
    <xf numFmtId="171" fontId="45" fillId="0" borderId="0" xfId="58" applyFont="1" applyAlignment="1">
      <alignment horizontal="left" vertical="top" wrapText="1"/>
    </xf>
    <xf numFmtId="0" fontId="45" fillId="0" borderId="0" xfId="0" applyFont="1" applyAlignment="1">
      <alignment vertical="center" wrapText="1"/>
    </xf>
    <xf numFmtId="0" fontId="45" fillId="0" borderId="10" xfId="0" applyFont="1" applyBorder="1" applyAlignment="1">
      <alignment horizontal="center" vertical="center" wrapText="1"/>
    </xf>
    <xf numFmtId="0" fontId="47" fillId="0" borderId="0" xfId="0" applyFont="1" applyAlignment="1">
      <alignment horizontal="left" vertical="center" wrapText="1"/>
    </xf>
    <xf numFmtId="0" fontId="45" fillId="0" borderId="0" xfId="0" applyFont="1" applyAlignment="1">
      <alignment/>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7" fillId="0" borderId="0" xfId="0" applyFont="1" applyAlignment="1">
      <alignment horizontal="left" vertical="top" wrapText="1"/>
    </xf>
    <xf numFmtId="0" fontId="45" fillId="0" borderId="0" xfId="0" applyFont="1" applyAlignment="1">
      <alignment horizontal="left" vertical="center" wrapText="1"/>
    </xf>
    <xf numFmtId="49" fontId="47" fillId="0" borderId="11" xfId="0" applyNumberFormat="1" applyFont="1" applyBorder="1" applyAlignment="1">
      <alignment horizontal="center" wrapText="1"/>
    </xf>
    <xf numFmtId="0" fontId="48" fillId="0" borderId="19" xfId="0" applyFont="1" applyBorder="1" applyAlignment="1">
      <alignment horizontal="center" vertical="top" wrapText="1"/>
    </xf>
    <xf numFmtId="0" fontId="47" fillId="0" borderId="11" xfId="0" applyFont="1" applyBorder="1" applyAlignment="1">
      <alignment horizontal="center" vertical="top" wrapText="1"/>
    </xf>
    <xf numFmtId="0" fontId="47" fillId="0" borderId="11" xfId="0" applyFont="1" applyBorder="1" applyAlignment="1">
      <alignment vertical="top" wrapText="1"/>
    </xf>
    <xf numFmtId="0" fontId="48" fillId="0" borderId="0" xfId="0" applyFont="1" applyAlignment="1">
      <alignment horizontal="center" vertical="top"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55" fillId="0" borderId="17" xfId="0" applyFont="1" applyBorder="1" applyAlignment="1">
      <alignment horizontal="center" wrapText="1"/>
    </xf>
    <xf numFmtId="0" fontId="55" fillId="0" borderId="18" xfId="0" applyFont="1" applyBorder="1" applyAlignment="1">
      <alignment horizontal="center" wrapText="1"/>
    </xf>
    <xf numFmtId="0" fontId="45" fillId="0" borderId="11"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0;&#1091;&#1088;&#1082;&#1080;&#1085;&#1072;%20&#1051;&#1080;&#1083;&#1080;&#1103;\Desktop\&#1073;&#1102;&#1076;&#1078;&#1077;&#1090;2019\&#1079;&#1072;&#1087;&#1080;&#1090;&#1080;\2&#1091;&#1090;&#1086;&#1095;_&#1060;&#1086;&#1088;&#1084;&#1072;%20201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019-2 уточ"/>
    </sheetNames>
    <sheetDataSet>
      <sheetData sheetId="0">
        <row r="97">
          <cell r="A97">
            <v>2210</v>
          </cell>
          <cell r="B97" t="str">
            <v>Предмети, матеріали, обладнання та інвентар</v>
          </cell>
        </row>
        <row r="98">
          <cell r="A98">
            <v>2240</v>
          </cell>
          <cell r="B98" t="str">
            <v>Оплата послуг (крім комунальних)</v>
          </cell>
        </row>
        <row r="99">
          <cell r="A99">
            <v>2272</v>
          </cell>
          <cell r="B99" t="str">
            <v>Оплата водопостачання та водовідведення</v>
          </cell>
        </row>
        <row r="100">
          <cell r="A100">
            <v>2273</v>
          </cell>
          <cell r="B100" t="str">
            <v>Оплата електроенергії</v>
          </cell>
        </row>
        <row r="101">
          <cell r="A101">
            <v>2274</v>
          </cell>
          <cell r="B101" t="str">
            <v>Оплата природного газу</v>
          </cell>
        </row>
        <row r="102">
          <cell r="A102">
            <v>2800</v>
          </cell>
          <cell r="B102" t="str">
            <v>Інші поточні видатки</v>
          </cell>
        </row>
        <row r="103">
          <cell r="A103">
            <v>3110</v>
          </cell>
          <cell r="B103" t="str">
            <v>Придбання обладнання і предметів довгострокового користування</v>
          </cell>
        </row>
        <row r="104">
          <cell r="A104">
            <v>3132</v>
          </cell>
          <cell r="B104" t="str">
            <v>Капітальний ремонт інших об'єктів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3"/>
  <sheetViews>
    <sheetView tabSelected="1" zoomScalePageLayoutView="0" workbookViewId="0" topLeftCell="A67">
      <selection activeCell="L78" sqref="L78"/>
    </sheetView>
  </sheetViews>
  <sheetFormatPr defaultColWidth="9.140625" defaultRowHeight="15"/>
  <cols>
    <col min="1" max="1" width="15.28125" style="12" customWidth="1"/>
    <col min="2" max="2" width="35.57421875" style="12" customWidth="1"/>
    <col min="3" max="3" width="17.140625" style="12" customWidth="1"/>
    <col min="4" max="4" width="13.421875" style="12" customWidth="1"/>
    <col min="5" max="5" width="14.8515625" style="12" customWidth="1"/>
    <col min="6" max="6" width="12.8515625" style="12" customWidth="1"/>
    <col min="7" max="7" width="12.421875" style="12" customWidth="1"/>
    <col min="8" max="8" width="13.28125" style="12" customWidth="1"/>
    <col min="9" max="9" width="12.28125" style="12" customWidth="1"/>
    <col min="10" max="10" width="12.7109375" style="12" customWidth="1"/>
    <col min="11" max="11" width="13.140625" style="12" customWidth="1"/>
    <col min="12" max="12" width="12.421875" style="12" customWidth="1"/>
    <col min="13" max="13" width="11.28125" style="12" customWidth="1"/>
    <col min="14" max="14" width="12.57421875" style="12" bestFit="1" customWidth="1"/>
    <col min="15" max="15" width="11.57421875" style="12" bestFit="1" customWidth="1"/>
    <col min="16" max="16384" width="9.140625" style="12" customWidth="1"/>
  </cols>
  <sheetData>
    <row r="1" ht="15">
      <c r="P1" s="2" t="s">
        <v>0</v>
      </c>
    </row>
    <row r="2" ht="15">
      <c r="P2" s="2" t="s">
        <v>1</v>
      </c>
    </row>
    <row r="3" ht="15">
      <c r="P3" s="2" t="s">
        <v>2</v>
      </c>
    </row>
    <row r="4" ht="15">
      <c r="P4" s="2" t="s">
        <v>3</v>
      </c>
    </row>
    <row r="5" ht="15">
      <c r="P5" s="2" t="s">
        <v>4</v>
      </c>
    </row>
    <row r="6" spans="1:16" ht="84" customHeight="1">
      <c r="A6" s="76" t="s">
        <v>96</v>
      </c>
      <c r="B6" s="76"/>
      <c r="C6" s="76"/>
      <c r="D6" s="76"/>
      <c r="E6" s="76"/>
      <c r="F6" s="76"/>
      <c r="G6" s="76"/>
      <c r="H6" s="76"/>
      <c r="I6" s="76"/>
      <c r="J6" s="76"/>
      <c r="K6" s="76"/>
      <c r="L6" s="76"/>
      <c r="M6" s="76"/>
      <c r="N6" s="76"/>
      <c r="O6" s="76"/>
      <c r="P6" s="76"/>
    </row>
    <row r="7" spans="1:16" ht="33.75" customHeight="1">
      <c r="A7" s="75" t="s">
        <v>97</v>
      </c>
      <c r="B7" s="75"/>
      <c r="C7" s="75"/>
      <c r="D7" s="75"/>
      <c r="E7" s="75"/>
      <c r="F7" s="75"/>
      <c r="G7" s="75"/>
      <c r="H7" s="75"/>
      <c r="I7" s="75"/>
      <c r="J7" s="75"/>
      <c r="K7" s="68"/>
      <c r="L7" s="75">
        <v>12</v>
      </c>
      <c r="M7" s="75"/>
      <c r="N7" s="68"/>
      <c r="O7" s="75">
        <v>42155106</v>
      </c>
      <c r="P7" s="75"/>
    </row>
    <row r="8" spans="1:16" ht="68.25" customHeight="1">
      <c r="A8" s="96" t="s">
        <v>5</v>
      </c>
      <c r="B8" s="96"/>
      <c r="C8" s="96"/>
      <c r="D8" s="96"/>
      <c r="E8" s="96"/>
      <c r="F8" s="96"/>
      <c r="G8" s="96"/>
      <c r="H8" s="96"/>
      <c r="I8" s="96"/>
      <c r="J8" s="96"/>
      <c r="K8" s="13"/>
      <c r="L8" s="77" t="s">
        <v>88</v>
      </c>
      <c r="M8" s="77"/>
      <c r="N8" s="13"/>
      <c r="O8" s="79" t="s">
        <v>89</v>
      </c>
      <c r="P8" s="79"/>
    </row>
    <row r="9" spans="1:16" ht="15">
      <c r="A9" s="98" t="str">
        <f>A7</f>
        <v>1. Управління благоустрою та житлово-комунального господарства виконкому Саксаганської районної у місті ради</v>
      </c>
      <c r="B9" s="98"/>
      <c r="C9" s="98"/>
      <c r="D9" s="98"/>
      <c r="E9" s="98"/>
      <c r="F9" s="98"/>
      <c r="G9" s="98"/>
      <c r="H9" s="98"/>
      <c r="I9" s="98"/>
      <c r="J9" s="98"/>
      <c r="K9" s="14"/>
      <c r="L9" s="97">
        <v>12</v>
      </c>
      <c r="M9" s="97"/>
      <c r="N9" s="14"/>
      <c r="O9" s="78">
        <v>42155106</v>
      </c>
      <c r="P9" s="78"/>
    </row>
    <row r="10" spans="1:16" ht="61.5" customHeight="1">
      <c r="A10" s="96" t="s">
        <v>6</v>
      </c>
      <c r="B10" s="96"/>
      <c r="C10" s="96"/>
      <c r="D10" s="96"/>
      <c r="E10" s="96"/>
      <c r="F10" s="96"/>
      <c r="G10" s="96"/>
      <c r="H10" s="96"/>
      <c r="I10" s="96"/>
      <c r="J10" s="96"/>
      <c r="K10" s="13"/>
      <c r="L10" s="99" t="s">
        <v>90</v>
      </c>
      <c r="M10" s="99"/>
      <c r="N10" s="13"/>
      <c r="O10" s="79" t="s">
        <v>89</v>
      </c>
      <c r="P10" s="79"/>
    </row>
    <row r="11" spans="1:16" ht="15">
      <c r="A11" s="15" t="s">
        <v>65</v>
      </c>
      <c r="B11" s="19">
        <v>1216030</v>
      </c>
      <c r="C11" s="75">
        <v>6030</v>
      </c>
      <c r="D11" s="75"/>
      <c r="E11" s="75"/>
      <c r="F11" s="95" t="s">
        <v>98</v>
      </c>
      <c r="G11" s="95"/>
      <c r="H11" s="75" t="s">
        <v>99</v>
      </c>
      <c r="I11" s="75"/>
      <c r="J11" s="75"/>
      <c r="K11" s="75"/>
      <c r="L11" s="75"/>
      <c r="M11" s="75"/>
      <c r="N11" s="16"/>
      <c r="O11" s="95" t="s">
        <v>157</v>
      </c>
      <c r="P11" s="95"/>
    </row>
    <row r="12" spans="2:16" ht="43.5" customHeight="1">
      <c r="B12" s="18" t="s">
        <v>91</v>
      </c>
      <c r="C12" s="74" t="s">
        <v>92</v>
      </c>
      <c r="D12" s="74"/>
      <c r="E12" s="74"/>
      <c r="F12" s="74" t="s">
        <v>93</v>
      </c>
      <c r="G12" s="74"/>
      <c r="H12" s="74" t="s">
        <v>94</v>
      </c>
      <c r="I12" s="74"/>
      <c r="J12" s="74"/>
      <c r="K12" s="74"/>
      <c r="L12" s="74"/>
      <c r="M12" s="74"/>
      <c r="N12" s="17"/>
      <c r="O12" s="74" t="s">
        <v>95</v>
      </c>
      <c r="P12" s="74"/>
    </row>
    <row r="13" spans="1:2" ht="15">
      <c r="A13" s="11"/>
      <c r="B13" s="1"/>
    </row>
    <row r="14" spans="1:16" ht="15">
      <c r="A14" s="80" t="s">
        <v>100</v>
      </c>
      <c r="B14" s="80"/>
      <c r="C14" s="80"/>
      <c r="D14" s="80"/>
      <c r="E14" s="80"/>
      <c r="F14" s="80"/>
      <c r="G14" s="80"/>
      <c r="H14" s="80"/>
      <c r="I14" s="80"/>
      <c r="J14" s="80"/>
      <c r="K14" s="80"/>
      <c r="L14" s="80"/>
      <c r="M14" s="80"/>
      <c r="N14" s="80"/>
      <c r="O14" s="80"/>
      <c r="P14" s="80"/>
    </row>
    <row r="15" spans="1:16" ht="37.5" customHeight="1">
      <c r="A15" s="80" t="s">
        <v>101</v>
      </c>
      <c r="B15" s="80"/>
      <c r="C15" s="80"/>
      <c r="D15" s="80"/>
      <c r="E15" s="80"/>
      <c r="F15" s="80"/>
      <c r="G15" s="80"/>
      <c r="H15" s="80"/>
      <c r="I15" s="80"/>
      <c r="J15" s="80"/>
      <c r="K15" s="80"/>
      <c r="L15" s="80"/>
      <c r="M15" s="80"/>
      <c r="N15" s="80"/>
      <c r="O15" s="80"/>
      <c r="P15" s="80"/>
    </row>
    <row r="16" spans="1:16" ht="36" customHeight="1">
      <c r="A16" s="81" t="s">
        <v>102</v>
      </c>
      <c r="B16" s="81"/>
      <c r="C16" s="81"/>
      <c r="D16" s="81"/>
      <c r="E16" s="81"/>
      <c r="F16" s="81"/>
      <c r="G16" s="81"/>
      <c r="H16" s="81"/>
      <c r="I16" s="81"/>
      <c r="J16" s="81"/>
      <c r="K16" s="81"/>
      <c r="L16" s="81"/>
      <c r="M16" s="81"/>
      <c r="N16" s="81"/>
      <c r="O16" s="81"/>
      <c r="P16" s="81"/>
    </row>
    <row r="17" spans="1:16" s="21" customFormat="1" ht="19.5" customHeight="1">
      <c r="A17" s="82" t="s">
        <v>103</v>
      </c>
      <c r="B17" s="82"/>
      <c r="C17" s="82"/>
      <c r="D17" s="82"/>
      <c r="E17" s="82"/>
      <c r="F17" s="82"/>
      <c r="G17" s="82"/>
      <c r="H17" s="82"/>
      <c r="I17" s="82"/>
      <c r="J17" s="82"/>
      <c r="K17" s="82"/>
      <c r="L17" s="82"/>
      <c r="M17" s="82"/>
      <c r="N17" s="82"/>
      <c r="O17" s="82"/>
      <c r="P17" s="82"/>
    </row>
    <row r="18" spans="1:16" s="21" customFormat="1" ht="19.5" customHeight="1">
      <c r="A18" s="83" t="s">
        <v>104</v>
      </c>
      <c r="B18" s="83"/>
      <c r="C18" s="83"/>
      <c r="D18" s="83"/>
      <c r="E18" s="83"/>
      <c r="F18" s="83"/>
      <c r="G18" s="83"/>
      <c r="H18" s="83"/>
      <c r="I18" s="83"/>
      <c r="J18" s="83"/>
      <c r="K18" s="83"/>
      <c r="L18" s="83"/>
      <c r="M18" s="83"/>
      <c r="N18" s="83"/>
      <c r="O18" s="83"/>
      <c r="P18" s="83"/>
    </row>
    <row r="19" spans="1:16" s="21" customFormat="1" ht="19.5" customHeight="1">
      <c r="A19" s="82" t="s">
        <v>105</v>
      </c>
      <c r="B19" s="82"/>
      <c r="C19" s="82"/>
      <c r="D19" s="82"/>
      <c r="E19" s="82"/>
      <c r="F19" s="82"/>
      <c r="G19" s="82"/>
      <c r="H19" s="82"/>
      <c r="I19" s="82"/>
      <c r="J19" s="82"/>
      <c r="K19" s="82"/>
      <c r="L19" s="82"/>
      <c r="M19" s="82"/>
      <c r="N19" s="82"/>
      <c r="O19" s="82"/>
      <c r="P19" s="82"/>
    </row>
    <row r="20" spans="1:16" s="21" customFormat="1" ht="19.5" customHeight="1">
      <c r="A20" s="82" t="s">
        <v>106</v>
      </c>
      <c r="B20" s="82"/>
      <c r="C20" s="82"/>
      <c r="D20" s="82"/>
      <c r="E20" s="82"/>
      <c r="F20" s="82"/>
      <c r="G20" s="82"/>
      <c r="H20" s="82"/>
      <c r="I20" s="82"/>
      <c r="J20" s="82"/>
      <c r="K20" s="82"/>
      <c r="L20" s="82"/>
      <c r="M20" s="82"/>
      <c r="N20" s="82"/>
      <c r="O20" s="82"/>
      <c r="P20" s="82"/>
    </row>
    <row r="21" spans="1:16" s="21" customFormat="1" ht="19.5" customHeight="1">
      <c r="A21" s="94" t="s">
        <v>107</v>
      </c>
      <c r="B21" s="94"/>
      <c r="C21" s="94"/>
      <c r="D21" s="94"/>
      <c r="E21" s="94"/>
      <c r="F21" s="94"/>
      <c r="G21" s="94"/>
      <c r="H21" s="94"/>
      <c r="I21" s="94"/>
      <c r="J21" s="94"/>
      <c r="K21" s="94"/>
      <c r="L21" s="94"/>
      <c r="M21" s="20"/>
      <c r="N21" s="20"/>
      <c r="O21" s="20"/>
      <c r="P21" s="20"/>
    </row>
    <row r="22" spans="1:16" ht="33.75" customHeight="1">
      <c r="A22" s="81" t="s">
        <v>108</v>
      </c>
      <c r="B22" s="81"/>
      <c r="C22" s="81"/>
      <c r="D22" s="81"/>
      <c r="E22" s="81"/>
      <c r="F22" s="81"/>
      <c r="G22" s="81"/>
      <c r="H22" s="81"/>
      <c r="I22" s="81"/>
      <c r="J22" s="81"/>
      <c r="K22" s="81"/>
      <c r="L22" s="81"/>
      <c r="M22" s="81"/>
      <c r="N22" s="81"/>
      <c r="O22" s="81"/>
      <c r="P22" s="81"/>
    </row>
    <row r="23" spans="1:9" s="22" customFormat="1" ht="15.75" customHeight="1">
      <c r="A23" s="73" t="s">
        <v>109</v>
      </c>
      <c r="B23" s="73"/>
      <c r="C23" s="73"/>
      <c r="D23" s="73"/>
      <c r="E23" s="73"/>
      <c r="F23" s="73"/>
      <c r="G23" s="73"/>
      <c r="H23" s="73"/>
      <c r="I23" s="73"/>
    </row>
    <row r="24" spans="1:9" s="22" customFormat="1" ht="15.75" customHeight="1">
      <c r="A24" s="73" t="s">
        <v>110</v>
      </c>
      <c r="B24" s="73"/>
      <c r="C24" s="73"/>
      <c r="D24" s="73"/>
      <c r="E24" s="73"/>
      <c r="F24" s="73"/>
      <c r="G24" s="73"/>
      <c r="H24" s="73"/>
      <c r="I24" s="73"/>
    </row>
    <row r="25" spans="1:9" s="22" customFormat="1" ht="15.75" customHeight="1">
      <c r="A25" s="73" t="s">
        <v>111</v>
      </c>
      <c r="B25" s="73"/>
      <c r="C25" s="73"/>
      <c r="D25" s="73"/>
      <c r="E25" s="73"/>
      <c r="F25" s="73"/>
      <c r="G25" s="73"/>
      <c r="H25" s="73"/>
      <c r="I25" s="73"/>
    </row>
    <row r="26" spans="1:9" s="22" customFormat="1" ht="15.75" customHeight="1">
      <c r="A26" s="73" t="s">
        <v>116</v>
      </c>
      <c r="B26" s="73"/>
      <c r="C26" s="73"/>
      <c r="D26" s="73"/>
      <c r="E26" s="73"/>
      <c r="F26" s="73"/>
      <c r="G26" s="73"/>
      <c r="H26" s="73"/>
      <c r="I26" s="73"/>
    </row>
    <row r="27" spans="1:9" s="22" customFormat="1" ht="15.75" customHeight="1">
      <c r="A27" s="73" t="s">
        <v>112</v>
      </c>
      <c r="B27" s="73"/>
      <c r="C27" s="73"/>
      <c r="D27" s="73"/>
      <c r="E27" s="73"/>
      <c r="F27" s="73"/>
      <c r="G27" s="73"/>
      <c r="H27" s="73"/>
      <c r="I27" s="73"/>
    </row>
    <row r="28" spans="1:16" s="22" customFormat="1" ht="15.75">
      <c r="A28" s="73" t="s">
        <v>118</v>
      </c>
      <c r="B28" s="73"/>
      <c r="C28" s="73"/>
      <c r="D28" s="73"/>
      <c r="E28" s="73"/>
      <c r="F28" s="73"/>
      <c r="G28" s="73"/>
      <c r="H28" s="73"/>
      <c r="I28" s="73"/>
      <c r="J28" s="73"/>
      <c r="K28" s="73"/>
      <c r="L28" s="73"/>
      <c r="M28" s="73"/>
      <c r="N28" s="73"/>
      <c r="O28" s="73"/>
      <c r="P28" s="73"/>
    </row>
    <row r="29" spans="1:16" s="22" customFormat="1" ht="15.75">
      <c r="A29" s="73" t="s">
        <v>117</v>
      </c>
      <c r="B29" s="73"/>
      <c r="C29" s="73"/>
      <c r="D29" s="73"/>
      <c r="E29" s="73"/>
      <c r="F29" s="73"/>
      <c r="G29" s="73"/>
      <c r="H29" s="73"/>
      <c r="I29" s="73"/>
      <c r="J29" s="73"/>
      <c r="K29" s="73"/>
      <c r="L29" s="73"/>
      <c r="M29" s="73"/>
      <c r="N29" s="73"/>
      <c r="O29" s="73"/>
      <c r="P29" s="73"/>
    </row>
    <row r="30" spans="1:16" s="22" customFormat="1" ht="30.75" customHeight="1">
      <c r="A30" s="73" t="s">
        <v>134</v>
      </c>
      <c r="B30" s="73"/>
      <c r="C30" s="73"/>
      <c r="D30" s="73"/>
      <c r="E30" s="73"/>
      <c r="F30" s="73"/>
      <c r="G30" s="73"/>
      <c r="H30" s="73"/>
      <c r="I30" s="73"/>
      <c r="J30" s="73"/>
      <c r="K30" s="73"/>
      <c r="L30" s="73"/>
      <c r="M30" s="73"/>
      <c r="N30" s="73"/>
      <c r="O30" s="73"/>
      <c r="P30" s="73"/>
    </row>
    <row r="31" spans="1:16" s="22" customFormat="1" ht="15.75">
      <c r="A31" s="73" t="s">
        <v>113</v>
      </c>
      <c r="B31" s="73"/>
      <c r="C31" s="73"/>
      <c r="D31" s="73"/>
      <c r="E31" s="73"/>
      <c r="F31" s="73"/>
      <c r="G31" s="73"/>
      <c r="H31" s="73"/>
      <c r="I31" s="73"/>
      <c r="J31" s="73"/>
      <c r="K31" s="73"/>
      <c r="L31" s="73"/>
      <c r="M31" s="73"/>
      <c r="N31" s="73"/>
      <c r="O31" s="73"/>
      <c r="P31" s="73"/>
    </row>
    <row r="32" spans="1:16" s="22" customFormat="1" ht="31.5" customHeight="1">
      <c r="A32" s="73" t="s">
        <v>114</v>
      </c>
      <c r="B32" s="73"/>
      <c r="C32" s="73"/>
      <c r="D32" s="73"/>
      <c r="E32" s="73"/>
      <c r="F32" s="73"/>
      <c r="G32" s="73"/>
      <c r="H32" s="73"/>
      <c r="I32" s="73"/>
      <c r="J32" s="73"/>
      <c r="K32" s="73"/>
      <c r="L32" s="73"/>
      <c r="M32" s="73"/>
      <c r="N32" s="73"/>
      <c r="O32" s="73"/>
      <c r="P32" s="73"/>
    </row>
    <row r="33" spans="1:16" s="22" customFormat="1" ht="32.25" customHeight="1">
      <c r="A33" s="73" t="s">
        <v>115</v>
      </c>
      <c r="B33" s="73"/>
      <c r="C33" s="73"/>
      <c r="D33" s="73"/>
      <c r="E33" s="73"/>
      <c r="F33" s="73"/>
      <c r="G33" s="73"/>
      <c r="H33" s="73"/>
      <c r="I33" s="73"/>
      <c r="J33" s="73"/>
      <c r="K33" s="73"/>
      <c r="L33" s="73"/>
      <c r="M33" s="73"/>
      <c r="N33" s="73"/>
      <c r="O33" s="73"/>
      <c r="P33" s="73"/>
    </row>
    <row r="34" spans="1:16" s="22" customFormat="1" ht="15.75">
      <c r="A34" s="72" t="s">
        <v>119</v>
      </c>
      <c r="B34" s="72"/>
      <c r="C34" s="72"/>
      <c r="D34" s="72"/>
      <c r="E34" s="72"/>
      <c r="F34" s="72"/>
      <c r="G34" s="72"/>
      <c r="H34" s="72"/>
      <c r="I34" s="72"/>
      <c r="J34" s="72"/>
      <c r="K34" s="72"/>
      <c r="L34" s="72"/>
      <c r="M34" s="72"/>
      <c r="N34" s="72"/>
      <c r="O34" s="72"/>
      <c r="P34" s="72"/>
    </row>
    <row r="35" spans="1:16" s="42" customFormat="1" ht="15.75">
      <c r="A35" s="72" t="s">
        <v>191</v>
      </c>
      <c r="B35" s="72"/>
      <c r="C35" s="72"/>
      <c r="D35" s="72"/>
      <c r="E35" s="72"/>
      <c r="F35" s="72"/>
      <c r="G35" s="72"/>
      <c r="H35" s="72"/>
      <c r="I35" s="72"/>
      <c r="J35" s="72"/>
      <c r="K35" s="72"/>
      <c r="L35" s="72"/>
      <c r="M35" s="72"/>
      <c r="N35" s="72"/>
      <c r="O35" s="72"/>
      <c r="P35" s="72"/>
    </row>
    <row r="36" spans="1:16" s="22" customFormat="1" ht="15.75" customHeight="1">
      <c r="A36" s="72" t="s">
        <v>158</v>
      </c>
      <c r="B36" s="72"/>
      <c r="C36" s="72"/>
      <c r="D36" s="72"/>
      <c r="E36" s="72"/>
      <c r="F36" s="72"/>
      <c r="G36" s="72"/>
      <c r="H36" s="72"/>
      <c r="I36" s="72"/>
      <c r="J36" s="72"/>
      <c r="K36" s="72"/>
      <c r="L36" s="72"/>
      <c r="M36" s="72"/>
      <c r="N36" s="72"/>
      <c r="O36" s="72"/>
      <c r="P36" s="72"/>
    </row>
    <row r="37" spans="1:16" s="42" customFormat="1" ht="15.75" customHeight="1">
      <c r="A37" s="72"/>
      <c r="B37" s="72"/>
      <c r="C37" s="72"/>
      <c r="D37" s="72"/>
      <c r="E37" s="72"/>
      <c r="F37" s="72"/>
      <c r="G37" s="72"/>
      <c r="H37" s="72"/>
      <c r="I37" s="72"/>
      <c r="J37" s="72"/>
      <c r="K37" s="72"/>
      <c r="L37" s="72"/>
      <c r="M37" s="72"/>
      <c r="N37" s="72"/>
      <c r="O37" s="72"/>
      <c r="P37" s="72"/>
    </row>
    <row r="38" spans="1:16" ht="15">
      <c r="A38" s="80" t="s">
        <v>85</v>
      </c>
      <c r="B38" s="80"/>
      <c r="C38" s="80"/>
      <c r="D38" s="80"/>
      <c r="E38" s="80"/>
      <c r="F38" s="80"/>
      <c r="G38" s="80"/>
      <c r="H38" s="80"/>
      <c r="I38" s="80"/>
      <c r="J38" s="80"/>
      <c r="K38" s="80"/>
      <c r="L38" s="80"/>
      <c r="M38" s="80"/>
      <c r="N38" s="80"/>
      <c r="O38" s="80"/>
      <c r="P38" s="80"/>
    </row>
    <row r="39" spans="1:16" ht="15">
      <c r="A39" s="80" t="s">
        <v>129</v>
      </c>
      <c r="B39" s="80"/>
      <c r="C39" s="80"/>
      <c r="D39" s="80"/>
      <c r="E39" s="80"/>
      <c r="F39" s="80"/>
      <c r="G39" s="80"/>
      <c r="H39" s="80"/>
      <c r="I39" s="80"/>
      <c r="J39" s="80"/>
      <c r="K39" s="80"/>
      <c r="L39" s="80"/>
      <c r="M39" s="80"/>
      <c r="N39" s="80"/>
      <c r="O39" s="80"/>
      <c r="P39" s="80"/>
    </row>
    <row r="40" spans="1:2" ht="15">
      <c r="A40" s="84" t="s">
        <v>7</v>
      </c>
      <c r="B40" s="84"/>
    </row>
    <row r="42" spans="1:14" ht="15">
      <c r="A42" s="85" t="s">
        <v>8</v>
      </c>
      <c r="B42" s="85" t="s">
        <v>9</v>
      </c>
      <c r="C42" s="85" t="s">
        <v>120</v>
      </c>
      <c r="D42" s="85"/>
      <c r="E42" s="85"/>
      <c r="F42" s="85"/>
      <c r="G42" s="85" t="s">
        <v>121</v>
      </c>
      <c r="H42" s="85"/>
      <c r="I42" s="85"/>
      <c r="J42" s="85"/>
      <c r="K42" s="85" t="s">
        <v>122</v>
      </c>
      <c r="L42" s="85"/>
      <c r="M42" s="85"/>
      <c r="N42" s="85"/>
    </row>
    <row r="43" spans="1:14" ht="68.25" customHeight="1">
      <c r="A43" s="85"/>
      <c r="B43" s="85"/>
      <c r="C43" s="10" t="s">
        <v>13</v>
      </c>
      <c r="D43" s="10" t="s">
        <v>14</v>
      </c>
      <c r="E43" s="10" t="s">
        <v>15</v>
      </c>
      <c r="F43" s="10" t="s">
        <v>68</v>
      </c>
      <c r="G43" s="10" t="s">
        <v>13</v>
      </c>
      <c r="H43" s="10" t="s">
        <v>14</v>
      </c>
      <c r="I43" s="10" t="s">
        <v>15</v>
      </c>
      <c r="J43" s="10" t="s">
        <v>66</v>
      </c>
      <c r="K43" s="10" t="s">
        <v>13</v>
      </c>
      <c r="L43" s="10" t="s">
        <v>14</v>
      </c>
      <c r="M43" s="10" t="s">
        <v>15</v>
      </c>
      <c r="N43" s="10" t="s">
        <v>67</v>
      </c>
    </row>
    <row r="44" spans="1:14" ht="15">
      <c r="A44" s="10">
        <v>1</v>
      </c>
      <c r="B44" s="10">
        <v>2</v>
      </c>
      <c r="C44" s="10">
        <v>3</v>
      </c>
      <c r="D44" s="10">
        <v>4</v>
      </c>
      <c r="E44" s="10">
        <v>5</v>
      </c>
      <c r="F44" s="10">
        <v>6</v>
      </c>
      <c r="G44" s="10">
        <v>7</v>
      </c>
      <c r="H44" s="10">
        <v>8</v>
      </c>
      <c r="I44" s="10">
        <v>9</v>
      </c>
      <c r="J44" s="10">
        <v>10</v>
      </c>
      <c r="K44" s="10">
        <v>11</v>
      </c>
      <c r="L44" s="10">
        <v>12</v>
      </c>
      <c r="M44" s="10">
        <v>13</v>
      </c>
      <c r="N44" s="10">
        <v>14</v>
      </c>
    </row>
    <row r="45" spans="1:14" ht="30">
      <c r="A45" s="48" t="s">
        <v>16</v>
      </c>
      <c r="B45" s="49" t="s">
        <v>17</v>
      </c>
      <c r="C45" s="50">
        <f>C82</f>
        <v>1673327</v>
      </c>
      <c r="D45" s="50" t="s">
        <v>18</v>
      </c>
      <c r="E45" s="50" t="s">
        <v>18</v>
      </c>
      <c r="F45" s="50">
        <f>C45</f>
        <v>1673327</v>
      </c>
      <c r="G45" s="50">
        <f>G82</f>
        <v>5289533</v>
      </c>
      <c r="H45" s="50" t="s">
        <v>18</v>
      </c>
      <c r="I45" s="50" t="s">
        <v>18</v>
      </c>
      <c r="J45" s="51">
        <f>G45</f>
        <v>5289533</v>
      </c>
      <c r="K45" s="50">
        <v>6689900</v>
      </c>
      <c r="L45" s="50" t="s">
        <v>18</v>
      </c>
      <c r="M45" s="50" t="s">
        <v>18</v>
      </c>
      <c r="N45" s="52">
        <f>K45</f>
        <v>6689900</v>
      </c>
    </row>
    <row r="46" spans="1:14" ht="60">
      <c r="A46" s="48">
        <v>25010300</v>
      </c>
      <c r="B46" s="49" t="s">
        <v>159</v>
      </c>
      <c r="C46" s="50" t="s">
        <v>18</v>
      </c>
      <c r="D46" s="50">
        <v>458</v>
      </c>
      <c r="E46" s="50"/>
      <c r="F46" s="50">
        <f>D46</f>
        <v>458</v>
      </c>
      <c r="G46" s="50" t="s">
        <v>18</v>
      </c>
      <c r="H46" s="50">
        <v>5356</v>
      </c>
      <c r="I46" s="50"/>
      <c r="J46" s="51">
        <f>H46</f>
        <v>5356</v>
      </c>
      <c r="K46" s="50" t="s">
        <v>18</v>
      </c>
      <c r="L46" s="50">
        <v>5929</v>
      </c>
      <c r="M46" s="50"/>
      <c r="N46" s="52">
        <f aca="true" t="shared" si="0" ref="N46:N51">L46</f>
        <v>5929</v>
      </c>
    </row>
    <row r="47" spans="1:14" s="23" customFormat="1" ht="75">
      <c r="A47" s="48">
        <v>25020200</v>
      </c>
      <c r="B47" s="49" t="s">
        <v>160</v>
      </c>
      <c r="C47" s="50" t="s">
        <v>18</v>
      </c>
      <c r="D47" s="50"/>
      <c r="E47" s="50"/>
      <c r="F47" s="50"/>
      <c r="G47" s="50" t="s">
        <v>18</v>
      </c>
      <c r="H47" s="50">
        <v>314283</v>
      </c>
      <c r="I47" s="50"/>
      <c r="J47" s="51">
        <f>H47</f>
        <v>314283</v>
      </c>
      <c r="K47" s="50" t="s">
        <v>18</v>
      </c>
      <c r="L47" s="50"/>
      <c r="M47" s="50"/>
      <c r="N47" s="52">
        <f t="shared" si="0"/>
        <v>0</v>
      </c>
    </row>
    <row r="48" spans="1:14" ht="45">
      <c r="A48" s="48">
        <v>602400</v>
      </c>
      <c r="B48" s="49" t="s">
        <v>161</v>
      </c>
      <c r="C48" s="50" t="s">
        <v>18</v>
      </c>
      <c r="D48" s="50">
        <v>969585</v>
      </c>
      <c r="E48" s="50">
        <f>D48</f>
        <v>969585</v>
      </c>
      <c r="F48" s="50">
        <f>D48</f>
        <v>969585</v>
      </c>
      <c r="G48" s="50" t="s">
        <v>18</v>
      </c>
      <c r="H48" s="50">
        <f>H49+H50+H51</f>
        <v>2916511</v>
      </c>
      <c r="I48" s="50">
        <f>I49+I50+I51</f>
        <v>2916511</v>
      </c>
      <c r="J48" s="51">
        <f>H48</f>
        <v>2916511</v>
      </c>
      <c r="K48" s="50" t="s">
        <v>18</v>
      </c>
      <c r="L48" s="50">
        <f>L49+L51</f>
        <v>4239205</v>
      </c>
      <c r="M48" s="50">
        <f>M49+M51</f>
        <v>4239205</v>
      </c>
      <c r="N48" s="52">
        <f t="shared" si="0"/>
        <v>4239205</v>
      </c>
    </row>
    <row r="49" spans="1:14" s="44" customFormat="1" ht="60">
      <c r="A49" s="48">
        <v>602400</v>
      </c>
      <c r="B49" s="49" t="s">
        <v>162</v>
      </c>
      <c r="C49" s="50" t="s">
        <v>18</v>
      </c>
      <c r="D49" s="50"/>
      <c r="E49" s="50"/>
      <c r="F49" s="50"/>
      <c r="G49" s="50" t="s">
        <v>18</v>
      </c>
      <c r="H49" s="50"/>
      <c r="I49" s="50"/>
      <c r="J49" s="51"/>
      <c r="K49" s="50" t="s">
        <v>18</v>
      </c>
      <c r="L49" s="50">
        <v>198000</v>
      </c>
      <c r="M49" s="50">
        <v>198000</v>
      </c>
      <c r="N49" s="52">
        <f t="shared" si="0"/>
        <v>198000</v>
      </c>
    </row>
    <row r="50" spans="1:14" s="44" customFormat="1" ht="75">
      <c r="A50" s="48">
        <v>602400</v>
      </c>
      <c r="B50" s="49" t="s">
        <v>164</v>
      </c>
      <c r="C50" s="50" t="s">
        <v>18</v>
      </c>
      <c r="D50" s="50">
        <v>969585</v>
      </c>
      <c r="E50" s="50">
        <v>969585</v>
      </c>
      <c r="F50" s="50">
        <v>969585</v>
      </c>
      <c r="G50" s="50" t="s">
        <v>18</v>
      </c>
      <c r="H50" s="50">
        <v>219400</v>
      </c>
      <c r="I50" s="50">
        <v>219400</v>
      </c>
      <c r="J50" s="51">
        <f>H50</f>
        <v>219400</v>
      </c>
      <c r="K50" s="50" t="s">
        <v>18</v>
      </c>
      <c r="L50" s="50"/>
      <c r="M50" s="50"/>
      <c r="N50" s="52">
        <f t="shared" si="0"/>
        <v>0</v>
      </c>
    </row>
    <row r="51" spans="1:14" s="44" customFormat="1" ht="75">
      <c r="A51" s="48">
        <v>602400</v>
      </c>
      <c r="B51" s="49" t="s">
        <v>163</v>
      </c>
      <c r="C51" s="50" t="s">
        <v>18</v>
      </c>
      <c r="D51" s="50"/>
      <c r="E51" s="50"/>
      <c r="F51" s="50"/>
      <c r="G51" s="50" t="s">
        <v>18</v>
      </c>
      <c r="H51" s="50">
        <v>2697111</v>
      </c>
      <c r="I51" s="50">
        <v>2697111</v>
      </c>
      <c r="J51" s="51">
        <f>H51</f>
        <v>2697111</v>
      </c>
      <c r="K51" s="50" t="s">
        <v>18</v>
      </c>
      <c r="L51" s="50">
        <v>4041205</v>
      </c>
      <c r="M51" s="50">
        <v>4041205</v>
      </c>
      <c r="N51" s="52">
        <f t="shared" si="0"/>
        <v>4041205</v>
      </c>
    </row>
    <row r="52" spans="1:14" ht="15">
      <c r="A52" s="48" t="s">
        <v>16</v>
      </c>
      <c r="B52" s="49" t="s">
        <v>19</v>
      </c>
      <c r="C52" s="50" t="s">
        <v>18</v>
      </c>
      <c r="D52" s="50"/>
      <c r="E52" s="50"/>
      <c r="F52" s="50"/>
      <c r="G52" s="50" t="s">
        <v>18</v>
      </c>
      <c r="H52" s="50"/>
      <c r="I52" s="50"/>
      <c r="J52" s="51"/>
      <c r="K52" s="50" t="s">
        <v>18</v>
      </c>
      <c r="L52" s="50"/>
      <c r="M52" s="50"/>
      <c r="N52" s="52" t="s">
        <v>16</v>
      </c>
    </row>
    <row r="53" spans="1:14" ht="15.75" thickBot="1">
      <c r="A53" s="48" t="s">
        <v>16</v>
      </c>
      <c r="B53" s="48" t="s">
        <v>20</v>
      </c>
      <c r="C53" s="53">
        <f>C45</f>
        <v>1673327</v>
      </c>
      <c r="D53" s="53">
        <f>D48+D46</f>
        <v>970043</v>
      </c>
      <c r="E53" s="53">
        <f>E48</f>
        <v>969585</v>
      </c>
      <c r="F53" s="53">
        <f>F45+F46+F48</f>
        <v>2643370</v>
      </c>
      <c r="G53" s="53">
        <f>G45</f>
        <v>5289533</v>
      </c>
      <c r="H53" s="53">
        <f>H48+H47+H46</f>
        <v>3236150</v>
      </c>
      <c r="I53" s="53">
        <f>I48+I47+I46</f>
        <v>2916511</v>
      </c>
      <c r="J53" s="54">
        <f>J48+J47+J46+J45</f>
        <v>8525683</v>
      </c>
      <c r="K53" s="53">
        <f>K45</f>
        <v>6689900</v>
      </c>
      <c r="L53" s="53">
        <f>L48+L46</f>
        <v>4245134</v>
      </c>
      <c r="M53" s="53">
        <f>M48</f>
        <v>4239205</v>
      </c>
      <c r="N53" s="52">
        <f>SUM(N45:N48)</f>
        <v>10935034</v>
      </c>
    </row>
    <row r="55" spans="1:10" ht="15">
      <c r="A55" s="86" t="s">
        <v>123</v>
      </c>
      <c r="B55" s="86"/>
      <c r="C55" s="86"/>
      <c r="D55" s="86"/>
      <c r="E55" s="86"/>
      <c r="F55" s="86"/>
      <c r="G55" s="86"/>
      <c r="H55" s="86"/>
      <c r="I55" s="86"/>
      <c r="J55" s="86"/>
    </row>
    <row r="56" ht="15">
      <c r="A56" s="11" t="s">
        <v>7</v>
      </c>
    </row>
    <row r="58" spans="1:10" ht="15">
      <c r="A58" s="85" t="s">
        <v>8</v>
      </c>
      <c r="B58" s="85" t="s">
        <v>9</v>
      </c>
      <c r="C58" s="85" t="s">
        <v>124</v>
      </c>
      <c r="D58" s="85"/>
      <c r="E58" s="85"/>
      <c r="F58" s="85"/>
      <c r="G58" s="85" t="s">
        <v>125</v>
      </c>
      <c r="H58" s="85"/>
      <c r="I58" s="85"/>
      <c r="J58" s="85"/>
    </row>
    <row r="59" spans="1:10" ht="60.75" customHeight="1">
      <c r="A59" s="85"/>
      <c r="B59" s="85"/>
      <c r="C59" s="10" t="s">
        <v>13</v>
      </c>
      <c r="D59" s="10" t="s">
        <v>14</v>
      </c>
      <c r="E59" s="10" t="s">
        <v>15</v>
      </c>
      <c r="F59" s="10" t="s">
        <v>68</v>
      </c>
      <c r="G59" s="10" t="s">
        <v>13</v>
      </c>
      <c r="H59" s="10" t="s">
        <v>14</v>
      </c>
      <c r="I59" s="10" t="s">
        <v>15</v>
      </c>
      <c r="J59" s="10" t="s">
        <v>66</v>
      </c>
    </row>
    <row r="60" spans="1:10" ht="15">
      <c r="A60" s="10">
        <v>1</v>
      </c>
      <c r="B60" s="10">
        <v>2</v>
      </c>
      <c r="C60" s="10">
        <v>3</v>
      </c>
      <c r="D60" s="10">
        <v>4</v>
      </c>
      <c r="E60" s="10">
        <v>5</v>
      </c>
      <c r="F60" s="10">
        <v>6</v>
      </c>
      <c r="G60" s="10">
        <v>7</v>
      </c>
      <c r="H60" s="10">
        <v>8</v>
      </c>
      <c r="I60" s="10">
        <v>9</v>
      </c>
      <c r="J60" s="10">
        <v>10</v>
      </c>
    </row>
    <row r="61" spans="1:10" ht="25.5">
      <c r="A61" s="49" t="s">
        <v>16</v>
      </c>
      <c r="B61" s="55" t="s">
        <v>17</v>
      </c>
      <c r="C61" s="56">
        <v>7049826</v>
      </c>
      <c r="D61" s="56" t="s">
        <v>18</v>
      </c>
      <c r="E61" s="56" t="s">
        <v>16</v>
      </c>
      <c r="F61" s="56">
        <f>C61</f>
        <v>7049826</v>
      </c>
      <c r="G61" s="56">
        <v>7411511</v>
      </c>
      <c r="H61" s="56" t="s">
        <v>18</v>
      </c>
      <c r="I61" s="56" t="s">
        <v>16</v>
      </c>
      <c r="J61" s="57">
        <f>G61</f>
        <v>7411511</v>
      </c>
    </row>
    <row r="62" spans="1:10" ht="60">
      <c r="A62" s="48">
        <v>25010300</v>
      </c>
      <c r="B62" s="49" t="s">
        <v>159</v>
      </c>
      <c r="C62" s="56" t="s">
        <v>18</v>
      </c>
      <c r="D62" s="56">
        <v>6200</v>
      </c>
      <c r="E62" s="56" t="s">
        <v>16</v>
      </c>
      <c r="F62" s="56">
        <f>D62</f>
        <v>6200</v>
      </c>
      <c r="G62" s="56" t="s">
        <v>18</v>
      </c>
      <c r="H62" s="56">
        <v>6500</v>
      </c>
      <c r="I62" s="56" t="s">
        <v>16</v>
      </c>
      <c r="J62" s="57">
        <f>H62</f>
        <v>6500</v>
      </c>
    </row>
    <row r="63" spans="1:10" ht="25.5">
      <c r="A63" s="49" t="s">
        <v>16</v>
      </c>
      <c r="B63" s="55" t="s">
        <v>69</v>
      </c>
      <c r="C63" s="56" t="s">
        <v>18</v>
      </c>
      <c r="D63" s="56" t="s">
        <v>16</v>
      </c>
      <c r="E63" s="56" t="s">
        <v>16</v>
      </c>
      <c r="F63" s="56" t="s">
        <v>16</v>
      </c>
      <c r="G63" s="56" t="s">
        <v>18</v>
      </c>
      <c r="H63" s="56" t="s">
        <v>16</v>
      </c>
      <c r="I63" s="56" t="s">
        <v>16</v>
      </c>
      <c r="J63" s="57" t="s">
        <v>16</v>
      </c>
    </row>
    <row r="64" spans="1:10" ht="15">
      <c r="A64" s="49" t="s">
        <v>16</v>
      </c>
      <c r="B64" s="55" t="s">
        <v>19</v>
      </c>
      <c r="C64" s="56" t="s">
        <v>18</v>
      </c>
      <c r="D64" s="56" t="s">
        <v>16</v>
      </c>
      <c r="E64" s="56" t="s">
        <v>16</v>
      </c>
      <c r="F64" s="56" t="s">
        <v>16</v>
      </c>
      <c r="G64" s="56" t="s">
        <v>18</v>
      </c>
      <c r="H64" s="56" t="s">
        <v>16</v>
      </c>
      <c r="I64" s="56" t="s">
        <v>16</v>
      </c>
      <c r="J64" s="57" t="s">
        <v>16</v>
      </c>
    </row>
    <row r="65" spans="1:10" ht="15">
      <c r="A65" s="49" t="s">
        <v>16</v>
      </c>
      <c r="B65" s="58" t="s">
        <v>20</v>
      </c>
      <c r="C65" s="57">
        <f>C61</f>
        <v>7049826</v>
      </c>
      <c r="D65" s="57">
        <f>D62</f>
        <v>6200</v>
      </c>
      <c r="E65" s="57" t="s">
        <v>16</v>
      </c>
      <c r="F65" s="57">
        <f>F61+F62</f>
        <v>7056026</v>
      </c>
      <c r="G65" s="57">
        <f>G61</f>
        <v>7411511</v>
      </c>
      <c r="H65" s="57">
        <f>H62</f>
        <v>6500</v>
      </c>
      <c r="I65" s="57" t="s">
        <v>16</v>
      </c>
      <c r="J65" s="57">
        <f>J61+J62</f>
        <v>7418011</v>
      </c>
    </row>
    <row r="68" spans="1:14" ht="15">
      <c r="A68" s="80" t="s">
        <v>22</v>
      </c>
      <c r="B68" s="80"/>
      <c r="C68" s="80"/>
      <c r="D68" s="80"/>
      <c r="E68" s="80"/>
      <c r="F68" s="80"/>
      <c r="G68" s="80"/>
      <c r="H68" s="80"/>
      <c r="I68" s="80"/>
      <c r="J68" s="80"/>
      <c r="K68" s="80"/>
      <c r="L68" s="80"/>
      <c r="M68" s="80"/>
      <c r="N68" s="80"/>
    </row>
    <row r="69" spans="1:14" ht="15">
      <c r="A69" s="80" t="s">
        <v>128</v>
      </c>
      <c r="B69" s="80"/>
      <c r="C69" s="80"/>
      <c r="D69" s="80"/>
      <c r="E69" s="80"/>
      <c r="F69" s="80"/>
      <c r="G69" s="80"/>
      <c r="H69" s="80"/>
      <c r="I69" s="80"/>
      <c r="J69" s="80"/>
      <c r="K69" s="80"/>
      <c r="L69" s="80"/>
      <c r="M69" s="80"/>
      <c r="N69" s="80"/>
    </row>
    <row r="70" ht="15">
      <c r="A70" s="11" t="s">
        <v>7</v>
      </c>
    </row>
    <row r="71" spans="1:14" ht="21.75" customHeight="1">
      <c r="A71" s="85" t="s">
        <v>23</v>
      </c>
      <c r="B71" s="85" t="s">
        <v>9</v>
      </c>
      <c r="C71" s="85" t="s">
        <v>120</v>
      </c>
      <c r="D71" s="85"/>
      <c r="E71" s="85"/>
      <c r="F71" s="85"/>
      <c r="G71" s="85" t="s">
        <v>121</v>
      </c>
      <c r="H71" s="85"/>
      <c r="I71" s="85"/>
      <c r="J71" s="85"/>
      <c r="K71" s="85" t="s">
        <v>122</v>
      </c>
      <c r="L71" s="85"/>
      <c r="M71" s="85"/>
      <c r="N71" s="85"/>
    </row>
    <row r="72" spans="1:14" ht="63" customHeight="1">
      <c r="A72" s="85"/>
      <c r="B72" s="85"/>
      <c r="C72" s="10" t="s">
        <v>13</v>
      </c>
      <c r="D72" s="10" t="s">
        <v>14</v>
      </c>
      <c r="E72" s="10" t="s">
        <v>15</v>
      </c>
      <c r="F72" s="10" t="s">
        <v>68</v>
      </c>
      <c r="G72" s="10" t="s">
        <v>13</v>
      </c>
      <c r="H72" s="10" t="s">
        <v>14</v>
      </c>
      <c r="I72" s="10" t="s">
        <v>15</v>
      </c>
      <c r="J72" s="10" t="s">
        <v>66</v>
      </c>
      <c r="K72" s="10" t="s">
        <v>13</v>
      </c>
      <c r="L72" s="10" t="s">
        <v>14</v>
      </c>
      <c r="M72" s="10" t="s">
        <v>15</v>
      </c>
      <c r="N72" s="10" t="s">
        <v>67</v>
      </c>
    </row>
    <row r="73" spans="1:14" ht="15">
      <c r="A73" s="10">
        <v>1</v>
      </c>
      <c r="B73" s="10">
        <v>2</v>
      </c>
      <c r="C73" s="10">
        <v>3</v>
      </c>
      <c r="D73" s="10">
        <v>4</v>
      </c>
      <c r="E73" s="10">
        <v>5</v>
      </c>
      <c r="F73" s="10">
        <v>6</v>
      </c>
      <c r="G73" s="10">
        <v>7</v>
      </c>
      <c r="H73" s="10">
        <v>8</v>
      </c>
      <c r="I73" s="10">
        <v>9</v>
      </c>
      <c r="J73" s="10">
        <v>10</v>
      </c>
      <c r="K73" s="10">
        <v>11</v>
      </c>
      <c r="L73" s="10">
        <v>12</v>
      </c>
      <c r="M73" s="10">
        <v>13</v>
      </c>
      <c r="N73" s="10">
        <v>14</v>
      </c>
    </row>
    <row r="74" spans="1:14" s="26" customFormat="1" ht="34.5" customHeight="1">
      <c r="A74" s="25">
        <f>'[1]Форма 2019-2 уточ'!A97</f>
        <v>2210</v>
      </c>
      <c r="B74" s="48" t="str">
        <f>'[1]Форма 2019-2 уточ'!B97</f>
        <v>Предмети, матеріали, обладнання та інвентар</v>
      </c>
      <c r="C74" s="52">
        <v>131734</v>
      </c>
      <c r="D74" s="24"/>
      <c r="E74" s="24"/>
      <c r="F74" s="24">
        <f aca="true" t="shared" si="1" ref="F74:F79">C74+D74</f>
        <v>131734</v>
      </c>
      <c r="G74" s="24">
        <v>228959</v>
      </c>
      <c r="H74" s="24"/>
      <c r="I74" s="24"/>
      <c r="J74" s="24">
        <f>G74+H74</f>
        <v>228959</v>
      </c>
      <c r="K74" s="24"/>
      <c r="L74" s="24"/>
      <c r="M74" s="24"/>
      <c r="N74" s="24">
        <f>K74+L74</f>
        <v>0</v>
      </c>
    </row>
    <row r="75" spans="1:15" s="26" customFormat="1" ht="15">
      <c r="A75" s="25">
        <f>'[1]Форма 2019-2 уточ'!A98</f>
        <v>2240</v>
      </c>
      <c r="B75" s="48" t="str">
        <f>'[1]Форма 2019-2 уточ'!B98</f>
        <v>Оплата послуг (крім комунальних)</v>
      </c>
      <c r="C75" s="52">
        <v>1527303</v>
      </c>
      <c r="D75" s="24"/>
      <c r="E75" s="24"/>
      <c r="F75" s="24">
        <f t="shared" si="1"/>
        <v>1527303</v>
      </c>
      <c r="G75" s="24">
        <v>4902542</v>
      </c>
      <c r="H75" s="24">
        <v>4127</v>
      </c>
      <c r="I75" s="24"/>
      <c r="J75" s="24">
        <f aca="true" t="shared" si="2" ref="J75:J80">G75+H75</f>
        <v>4906669</v>
      </c>
      <c r="K75" s="24">
        <v>6491350</v>
      </c>
      <c r="L75" s="24">
        <v>4419</v>
      </c>
      <c r="M75" s="24"/>
      <c r="N75" s="24">
        <f>K75+L75</f>
        <v>6495769</v>
      </c>
      <c r="O75" s="35"/>
    </row>
    <row r="76" spans="1:15" s="26" customFormat="1" ht="30.75" customHeight="1">
      <c r="A76" s="25">
        <f>'[1]Форма 2019-2 уточ'!A99</f>
        <v>2272</v>
      </c>
      <c r="B76" s="48" t="str">
        <f>'[1]Форма 2019-2 уточ'!B99</f>
        <v>Оплата водопостачання та водовідведення</v>
      </c>
      <c r="C76" s="52">
        <v>5791</v>
      </c>
      <c r="D76" s="24"/>
      <c r="E76" s="24"/>
      <c r="F76" s="24">
        <f t="shared" si="1"/>
        <v>5791</v>
      </c>
      <c r="G76" s="24">
        <v>20912</v>
      </c>
      <c r="H76" s="24"/>
      <c r="I76" s="24"/>
      <c r="J76" s="24">
        <f t="shared" si="2"/>
        <v>20912</v>
      </c>
      <c r="K76" s="24">
        <v>50000</v>
      </c>
      <c r="L76" s="24">
        <v>280</v>
      </c>
      <c r="M76" s="24"/>
      <c r="N76" s="24">
        <f>K76+L76</f>
        <v>50280</v>
      </c>
      <c r="O76" s="35"/>
    </row>
    <row r="77" spans="1:15" s="26" customFormat="1" ht="15">
      <c r="A77" s="25">
        <f>'[1]Форма 2019-2 уточ'!A100</f>
        <v>2273</v>
      </c>
      <c r="B77" s="25" t="str">
        <f>'[1]Форма 2019-2 уточ'!B100</f>
        <v>Оплата електроенергії</v>
      </c>
      <c r="C77" s="24">
        <v>5745</v>
      </c>
      <c r="D77" s="24"/>
      <c r="E77" s="24"/>
      <c r="F77" s="24">
        <f t="shared" si="1"/>
        <v>5745</v>
      </c>
      <c r="G77" s="24">
        <v>29287</v>
      </c>
      <c r="H77" s="24"/>
      <c r="I77" s="24"/>
      <c r="J77" s="24">
        <f t="shared" si="2"/>
        <v>29287</v>
      </c>
      <c r="K77" s="24">
        <v>50000</v>
      </c>
      <c r="L77" s="24"/>
      <c r="M77" s="24"/>
      <c r="N77" s="24">
        <f>K77+L77</f>
        <v>50000</v>
      </c>
      <c r="O77" s="35"/>
    </row>
    <row r="78" spans="1:15" s="26" customFormat="1" ht="15">
      <c r="A78" s="25">
        <f>'[1]Форма 2019-2 уточ'!A101</f>
        <v>2274</v>
      </c>
      <c r="B78" s="25" t="str">
        <f>'[1]Форма 2019-2 уточ'!B101</f>
        <v>Оплата природного газу</v>
      </c>
      <c r="C78" s="24">
        <v>2754</v>
      </c>
      <c r="D78" s="24"/>
      <c r="E78" s="24"/>
      <c r="F78" s="24">
        <f t="shared" si="1"/>
        <v>2754</v>
      </c>
      <c r="G78" s="24">
        <v>107833</v>
      </c>
      <c r="H78" s="24"/>
      <c r="I78" s="24"/>
      <c r="J78" s="24">
        <f t="shared" si="2"/>
        <v>107833</v>
      </c>
      <c r="K78" s="24">
        <v>98550</v>
      </c>
      <c r="L78" s="24"/>
      <c r="M78" s="24"/>
      <c r="N78" s="24">
        <f>K78+L78</f>
        <v>98550</v>
      </c>
      <c r="O78" s="35"/>
    </row>
    <row r="79" spans="1:15" s="26" customFormat="1" ht="15">
      <c r="A79" s="25">
        <f>'[1]Форма 2019-2 уточ'!A102</f>
        <v>2800</v>
      </c>
      <c r="B79" s="25" t="str">
        <f>'[1]Форма 2019-2 уточ'!B102</f>
        <v>Інші поточні видатки</v>
      </c>
      <c r="C79" s="24"/>
      <c r="D79" s="24">
        <v>458</v>
      </c>
      <c r="E79" s="24"/>
      <c r="F79" s="24">
        <f t="shared" si="1"/>
        <v>458</v>
      </c>
      <c r="G79" s="24"/>
      <c r="H79" s="24">
        <v>1229</v>
      </c>
      <c r="I79" s="24"/>
      <c r="J79" s="24">
        <f t="shared" si="2"/>
        <v>1229</v>
      </c>
      <c r="K79" s="24"/>
      <c r="L79" s="24">
        <v>1230</v>
      </c>
      <c r="M79" s="24"/>
      <c r="N79" s="24">
        <f>L79</f>
        <v>1230</v>
      </c>
      <c r="O79" s="35"/>
    </row>
    <row r="80" spans="1:15" ht="30.75" customHeight="1">
      <c r="A80" s="25">
        <f>'[1]Форма 2019-2 уточ'!A103</f>
        <v>3110</v>
      </c>
      <c r="B80" s="4" t="str">
        <f>'[1]Форма 2019-2 уточ'!B103</f>
        <v>Придбання обладнання і предметів довгострокового користування</v>
      </c>
      <c r="C80" s="29" t="s">
        <v>16</v>
      </c>
      <c r="D80" s="29">
        <v>969585</v>
      </c>
      <c r="E80" s="29">
        <f>D80</f>
        <v>969585</v>
      </c>
      <c r="F80" s="24">
        <f>D80</f>
        <v>969585</v>
      </c>
      <c r="G80" s="29"/>
      <c r="H80" s="29">
        <f>219400+175480</f>
        <v>394880</v>
      </c>
      <c r="I80" s="29">
        <v>219400</v>
      </c>
      <c r="J80" s="24">
        <f t="shared" si="2"/>
        <v>394880</v>
      </c>
      <c r="K80" s="24" t="s">
        <v>16</v>
      </c>
      <c r="L80" s="29" t="s">
        <v>16</v>
      </c>
      <c r="M80" s="29" t="s">
        <v>16</v>
      </c>
      <c r="N80" s="24">
        <v>0</v>
      </c>
      <c r="O80" s="35"/>
    </row>
    <row r="81" spans="1:15" ht="15">
      <c r="A81" s="25">
        <f>'[1]Форма 2019-2 уточ'!A104</f>
        <v>3132</v>
      </c>
      <c r="B81" s="4" t="str">
        <f>'[1]Форма 2019-2 уточ'!B104</f>
        <v>Капітальний ремонт інших об'єктів</v>
      </c>
      <c r="C81" s="24" t="s">
        <v>16</v>
      </c>
      <c r="D81" s="24" t="s">
        <v>16</v>
      </c>
      <c r="E81" s="24" t="s">
        <v>16</v>
      </c>
      <c r="F81" s="24"/>
      <c r="G81" s="24" t="s">
        <v>16</v>
      </c>
      <c r="H81" s="24">
        <f>2697111+138803</f>
        <v>2835914</v>
      </c>
      <c r="I81" s="24">
        <f>2697111</f>
        <v>2697111</v>
      </c>
      <c r="J81" s="24">
        <f>H81</f>
        <v>2835914</v>
      </c>
      <c r="K81" s="24" t="s">
        <v>16</v>
      </c>
      <c r="L81" s="24">
        <f>198000+4041205</f>
        <v>4239205</v>
      </c>
      <c r="M81" s="24">
        <f>L81</f>
        <v>4239205</v>
      </c>
      <c r="N81" s="24">
        <f>L81</f>
        <v>4239205</v>
      </c>
      <c r="O81" s="35"/>
    </row>
    <row r="82" spans="1:15" ht="15">
      <c r="A82" s="10" t="s">
        <v>16</v>
      </c>
      <c r="B82" s="10" t="s">
        <v>20</v>
      </c>
      <c r="C82" s="24">
        <f aca="true" t="shared" si="3" ref="C82:J82">SUM(C74:C81)</f>
        <v>1673327</v>
      </c>
      <c r="D82" s="24">
        <f t="shared" si="3"/>
        <v>970043</v>
      </c>
      <c r="E82" s="24">
        <f t="shared" si="3"/>
        <v>969585</v>
      </c>
      <c r="F82" s="24">
        <f t="shared" si="3"/>
        <v>2643370</v>
      </c>
      <c r="G82" s="24">
        <f t="shared" si="3"/>
        <v>5289533</v>
      </c>
      <c r="H82" s="46">
        <f t="shared" si="3"/>
        <v>3236150</v>
      </c>
      <c r="I82" s="46">
        <f t="shared" si="3"/>
        <v>2916511</v>
      </c>
      <c r="J82" s="46">
        <f t="shared" si="3"/>
        <v>8525683</v>
      </c>
      <c r="K82" s="24">
        <f>SUM(K74:K81)</f>
        <v>6689900</v>
      </c>
      <c r="L82" s="24">
        <f>SUM(L74:L81)</f>
        <v>4245134</v>
      </c>
      <c r="M82" s="24">
        <f>SUM(M74:M81)</f>
        <v>4239205</v>
      </c>
      <c r="N82" s="24">
        <f>SUM(N74:N81)</f>
        <v>10935034</v>
      </c>
      <c r="O82" s="35"/>
    </row>
    <row r="85" spans="1:14" ht="15">
      <c r="A85" s="86" t="s">
        <v>151</v>
      </c>
      <c r="B85" s="86"/>
      <c r="C85" s="86"/>
      <c r="D85" s="86"/>
      <c r="E85" s="86"/>
      <c r="F85" s="86"/>
      <c r="G85" s="86"/>
      <c r="H85" s="86"/>
      <c r="I85" s="86"/>
      <c r="J85" s="86"/>
      <c r="K85" s="86"/>
      <c r="L85" s="86"/>
      <c r="M85" s="86"/>
      <c r="N85" s="86"/>
    </row>
    <row r="86" ht="15">
      <c r="A86" s="11" t="s">
        <v>7</v>
      </c>
    </row>
    <row r="88" spans="1:14" ht="15">
      <c r="A88" s="85" t="s">
        <v>24</v>
      </c>
      <c r="B88" s="85" t="s">
        <v>9</v>
      </c>
      <c r="C88" s="85" t="s">
        <v>10</v>
      </c>
      <c r="D88" s="85"/>
      <c r="E88" s="85"/>
      <c r="F88" s="85"/>
      <c r="G88" s="85" t="s">
        <v>11</v>
      </c>
      <c r="H88" s="85"/>
      <c r="I88" s="85"/>
      <c r="J88" s="85"/>
      <c r="K88" s="85" t="s">
        <v>12</v>
      </c>
      <c r="L88" s="85"/>
      <c r="M88" s="85"/>
      <c r="N88" s="85"/>
    </row>
    <row r="89" spans="1:14" ht="58.5" customHeight="1">
      <c r="A89" s="85"/>
      <c r="B89" s="85"/>
      <c r="C89" s="10" t="s">
        <v>13</v>
      </c>
      <c r="D89" s="10" t="s">
        <v>14</v>
      </c>
      <c r="E89" s="10" t="s">
        <v>15</v>
      </c>
      <c r="F89" s="10" t="s">
        <v>68</v>
      </c>
      <c r="G89" s="10" t="s">
        <v>13</v>
      </c>
      <c r="H89" s="10" t="s">
        <v>14</v>
      </c>
      <c r="I89" s="10" t="s">
        <v>15</v>
      </c>
      <c r="J89" s="10" t="s">
        <v>66</v>
      </c>
      <c r="K89" s="10" t="s">
        <v>13</v>
      </c>
      <c r="L89" s="10" t="s">
        <v>14</v>
      </c>
      <c r="M89" s="10" t="s">
        <v>15</v>
      </c>
      <c r="N89" s="10" t="s">
        <v>67</v>
      </c>
    </row>
    <row r="90" spans="1:14" ht="15">
      <c r="A90" s="10">
        <v>1</v>
      </c>
      <c r="B90" s="10">
        <v>2</v>
      </c>
      <c r="C90" s="10">
        <v>3</v>
      </c>
      <c r="D90" s="10">
        <v>4</v>
      </c>
      <c r="E90" s="10">
        <v>5</v>
      </c>
      <c r="F90" s="10">
        <v>6</v>
      </c>
      <c r="G90" s="10">
        <v>7</v>
      </c>
      <c r="H90" s="10">
        <v>8</v>
      </c>
      <c r="I90" s="10">
        <v>9</v>
      </c>
      <c r="J90" s="10">
        <v>10</v>
      </c>
      <c r="K90" s="10">
        <v>11</v>
      </c>
      <c r="L90" s="10">
        <v>12</v>
      </c>
      <c r="M90" s="10">
        <v>13</v>
      </c>
      <c r="N90" s="10">
        <v>14</v>
      </c>
    </row>
    <row r="91" spans="1:14" ht="15">
      <c r="A91" s="4"/>
      <c r="B91" s="4" t="s">
        <v>16</v>
      </c>
      <c r="C91" s="4" t="s">
        <v>16</v>
      </c>
      <c r="D91" s="4" t="s">
        <v>16</v>
      </c>
      <c r="E91" s="4" t="s">
        <v>16</v>
      </c>
      <c r="F91" s="4" t="s">
        <v>16</v>
      </c>
      <c r="G91" s="4" t="s">
        <v>16</v>
      </c>
      <c r="H91" s="4" t="s">
        <v>16</v>
      </c>
      <c r="I91" s="4" t="s">
        <v>16</v>
      </c>
      <c r="J91" s="4" t="s">
        <v>16</v>
      </c>
      <c r="K91" s="10" t="s">
        <v>16</v>
      </c>
      <c r="L91" s="4" t="s">
        <v>16</v>
      </c>
      <c r="M91" s="4" t="s">
        <v>16</v>
      </c>
      <c r="N91" s="4" t="s">
        <v>16</v>
      </c>
    </row>
    <row r="92" spans="1:14" ht="15">
      <c r="A92" s="10" t="s">
        <v>16</v>
      </c>
      <c r="B92" s="4" t="s">
        <v>16</v>
      </c>
      <c r="C92" s="10" t="s">
        <v>16</v>
      </c>
      <c r="D92" s="10" t="s">
        <v>16</v>
      </c>
      <c r="E92" s="10" t="s">
        <v>16</v>
      </c>
      <c r="F92" s="10" t="s">
        <v>16</v>
      </c>
      <c r="G92" s="10" t="s">
        <v>16</v>
      </c>
      <c r="H92" s="10" t="s">
        <v>16</v>
      </c>
      <c r="I92" s="10" t="s">
        <v>16</v>
      </c>
      <c r="J92" s="10" t="s">
        <v>16</v>
      </c>
      <c r="K92" s="10" t="s">
        <v>16</v>
      </c>
      <c r="L92" s="10" t="s">
        <v>16</v>
      </c>
      <c r="M92" s="10" t="s">
        <v>16</v>
      </c>
      <c r="N92" s="10" t="s">
        <v>16</v>
      </c>
    </row>
    <row r="93" spans="1:14" ht="15">
      <c r="A93" s="10" t="s">
        <v>16</v>
      </c>
      <c r="B93" s="10" t="s">
        <v>20</v>
      </c>
      <c r="C93" s="10" t="s">
        <v>16</v>
      </c>
      <c r="D93" s="10" t="s">
        <v>16</v>
      </c>
      <c r="E93" s="10" t="s">
        <v>16</v>
      </c>
      <c r="F93" s="10" t="s">
        <v>16</v>
      </c>
      <c r="G93" s="10" t="s">
        <v>16</v>
      </c>
      <c r="H93" s="10" t="s">
        <v>16</v>
      </c>
      <c r="I93" s="10" t="s">
        <v>16</v>
      </c>
      <c r="J93" s="10" t="s">
        <v>16</v>
      </c>
      <c r="K93" s="10" t="s">
        <v>16</v>
      </c>
      <c r="L93" s="10" t="s">
        <v>16</v>
      </c>
      <c r="M93" s="10" t="s">
        <v>16</v>
      </c>
      <c r="N93" s="10" t="s">
        <v>16</v>
      </c>
    </row>
    <row r="95" spans="1:10" ht="15">
      <c r="A95" s="86" t="s">
        <v>126</v>
      </c>
      <c r="B95" s="86"/>
      <c r="C95" s="86"/>
      <c r="D95" s="86"/>
      <c r="E95" s="86"/>
      <c r="F95" s="86"/>
      <c r="G95" s="86"/>
      <c r="H95" s="86"/>
      <c r="I95" s="86"/>
      <c r="J95" s="86"/>
    </row>
    <row r="96" ht="15">
      <c r="A96" s="11" t="s">
        <v>7</v>
      </c>
    </row>
    <row r="98" spans="1:10" ht="21.75" customHeight="1">
      <c r="A98" s="85" t="s">
        <v>23</v>
      </c>
      <c r="B98" s="85" t="s">
        <v>9</v>
      </c>
      <c r="C98" s="85" t="s">
        <v>124</v>
      </c>
      <c r="D98" s="85"/>
      <c r="E98" s="85"/>
      <c r="F98" s="85"/>
      <c r="G98" s="85" t="s">
        <v>125</v>
      </c>
      <c r="H98" s="85"/>
      <c r="I98" s="85"/>
      <c r="J98" s="85"/>
    </row>
    <row r="99" spans="1:10" ht="61.5" customHeight="1">
      <c r="A99" s="85"/>
      <c r="B99" s="85"/>
      <c r="C99" s="10" t="s">
        <v>13</v>
      </c>
      <c r="D99" s="10" t="s">
        <v>14</v>
      </c>
      <c r="E99" s="10" t="s">
        <v>15</v>
      </c>
      <c r="F99" s="10" t="s">
        <v>68</v>
      </c>
      <c r="G99" s="10" t="s">
        <v>13</v>
      </c>
      <c r="H99" s="10" t="s">
        <v>14</v>
      </c>
      <c r="I99" s="10" t="s">
        <v>15</v>
      </c>
      <c r="J99" s="10" t="s">
        <v>66</v>
      </c>
    </row>
    <row r="100" spans="1:10" ht="15">
      <c r="A100" s="10">
        <v>1</v>
      </c>
      <c r="B100" s="10">
        <v>2</v>
      </c>
      <c r="C100" s="10">
        <v>3</v>
      </c>
      <c r="D100" s="10">
        <v>4</v>
      </c>
      <c r="E100" s="10">
        <v>5</v>
      </c>
      <c r="F100" s="10">
        <v>6</v>
      </c>
      <c r="G100" s="10">
        <v>7</v>
      </c>
      <c r="H100" s="10">
        <v>8</v>
      </c>
      <c r="I100" s="10">
        <v>9</v>
      </c>
      <c r="J100" s="10">
        <v>10</v>
      </c>
    </row>
    <row r="101" spans="1:11" s="28" customFormat="1" ht="30">
      <c r="A101" s="27">
        <f>A74</f>
        <v>2210</v>
      </c>
      <c r="B101" s="30" t="str">
        <f>B74</f>
        <v>Предмети, матеріали, обладнання та інвентар</v>
      </c>
      <c r="C101" s="24"/>
      <c r="D101" s="24"/>
      <c r="E101" s="24"/>
      <c r="F101" s="24">
        <f>C101+D101</f>
        <v>0</v>
      </c>
      <c r="G101" s="24"/>
      <c r="H101" s="24"/>
      <c r="I101" s="24"/>
      <c r="J101" s="24">
        <f>G101+H101</f>
        <v>0</v>
      </c>
      <c r="K101" s="35"/>
    </row>
    <row r="102" spans="1:11" s="28" customFormat="1" ht="15">
      <c r="A102" s="27">
        <f aca="true" t="shared" si="4" ref="A102:B108">A75</f>
        <v>2240</v>
      </c>
      <c r="B102" s="30" t="str">
        <f t="shared" si="4"/>
        <v>Оплата послуг (крім комунальних)</v>
      </c>
      <c r="C102" s="24">
        <v>6835392</v>
      </c>
      <c r="D102" s="24">
        <v>6200</v>
      </c>
      <c r="E102" s="24"/>
      <c r="F102" s="24">
        <f aca="true" t="shared" si="5" ref="F102:F107">C102+D102</f>
        <v>6841592</v>
      </c>
      <c r="G102" s="24">
        <v>7183997</v>
      </c>
      <c r="H102" s="24">
        <v>6500</v>
      </c>
      <c r="I102" s="24"/>
      <c r="J102" s="24">
        <f aca="true" t="shared" si="6" ref="J102:J107">G102+H102</f>
        <v>7190497</v>
      </c>
      <c r="K102" s="35"/>
    </row>
    <row r="103" spans="1:11" s="28" customFormat="1" ht="30">
      <c r="A103" s="27">
        <f t="shared" si="4"/>
        <v>2272</v>
      </c>
      <c r="B103" s="30" t="str">
        <f t="shared" si="4"/>
        <v>Оплата водопостачання та водовідведення</v>
      </c>
      <c r="C103" s="24">
        <v>54000</v>
      </c>
      <c r="D103" s="24"/>
      <c r="E103" s="24"/>
      <c r="F103" s="24">
        <f t="shared" si="5"/>
        <v>54000</v>
      </c>
      <c r="G103" s="24">
        <v>57294</v>
      </c>
      <c r="H103" s="24"/>
      <c r="I103" s="24"/>
      <c r="J103" s="24">
        <f t="shared" si="6"/>
        <v>57294</v>
      </c>
      <c r="K103" s="35"/>
    </row>
    <row r="104" spans="1:11" s="28" customFormat="1" ht="15">
      <c r="A104" s="27">
        <f t="shared" si="4"/>
        <v>2273</v>
      </c>
      <c r="B104" s="30" t="str">
        <f t="shared" si="4"/>
        <v>Оплата електроенергії</v>
      </c>
      <c r="C104" s="24">
        <v>54000</v>
      </c>
      <c r="D104" s="24"/>
      <c r="E104" s="24"/>
      <c r="F104" s="24">
        <f t="shared" si="5"/>
        <v>54000</v>
      </c>
      <c r="G104" s="24">
        <v>57294</v>
      </c>
      <c r="H104" s="24"/>
      <c r="I104" s="24"/>
      <c r="J104" s="24">
        <f t="shared" si="6"/>
        <v>57294</v>
      </c>
      <c r="K104" s="35"/>
    </row>
    <row r="105" spans="1:11" s="28" customFormat="1" ht="15">
      <c r="A105" s="27">
        <f t="shared" si="4"/>
        <v>2274</v>
      </c>
      <c r="B105" s="30" t="str">
        <f t="shared" si="4"/>
        <v>Оплата природного газу</v>
      </c>
      <c r="C105" s="24">
        <v>106434</v>
      </c>
      <c r="D105" s="24"/>
      <c r="E105" s="24"/>
      <c r="F105" s="24">
        <f t="shared" si="5"/>
        <v>106434</v>
      </c>
      <c r="G105" s="24">
        <v>112926</v>
      </c>
      <c r="H105" s="24"/>
      <c r="I105" s="24"/>
      <c r="J105" s="24">
        <f t="shared" si="6"/>
        <v>112926</v>
      </c>
      <c r="K105" s="35"/>
    </row>
    <row r="106" spans="1:11" s="28" customFormat="1" ht="15">
      <c r="A106" s="27">
        <f t="shared" si="4"/>
        <v>2800</v>
      </c>
      <c r="B106" s="30" t="str">
        <f t="shared" si="4"/>
        <v>Інші поточні видатки</v>
      </c>
      <c r="C106" s="24"/>
      <c r="D106" s="24"/>
      <c r="E106" s="24"/>
      <c r="F106" s="24">
        <f t="shared" si="5"/>
        <v>0</v>
      </c>
      <c r="G106" s="24"/>
      <c r="H106" s="24"/>
      <c r="I106" s="24"/>
      <c r="J106" s="24">
        <f t="shared" si="6"/>
        <v>0</v>
      </c>
      <c r="K106" s="35"/>
    </row>
    <row r="107" spans="1:11" s="28" customFormat="1" ht="30">
      <c r="A107" s="27">
        <f t="shared" si="4"/>
        <v>3110</v>
      </c>
      <c r="B107" s="30" t="str">
        <f t="shared" si="4"/>
        <v>Придбання обладнання і предметів довгострокового користування</v>
      </c>
      <c r="C107" s="24"/>
      <c r="D107" s="24"/>
      <c r="E107" s="24"/>
      <c r="F107" s="24">
        <f t="shared" si="5"/>
        <v>0</v>
      </c>
      <c r="G107" s="24"/>
      <c r="H107" s="24"/>
      <c r="I107" s="24"/>
      <c r="J107" s="24">
        <f t="shared" si="6"/>
        <v>0</v>
      </c>
      <c r="K107" s="35"/>
    </row>
    <row r="108" spans="1:11" ht="15">
      <c r="A108" s="27">
        <f t="shared" si="4"/>
        <v>3132</v>
      </c>
      <c r="B108" s="30" t="str">
        <f t="shared" si="4"/>
        <v>Капітальний ремонт інших об'єктів</v>
      </c>
      <c r="C108" s="24" t="s">
        <v>16</v>
      </c>
      <c r="D108" s="24" t="s">
        <v>16</v>
      </c>
      <c r="E108" s="24" t="s">
        <v>16</v>
      </c>
      <c r="F108" s="24">
        <v>0</v>
      </c>
      <c r="G108" s="24" t="s">
        <v>16</v>
      </c>
      <c r="H108" s="24" t="s">
        <v>16</v>
      </c>
      <c r="I108" s="24" t="s">
        <v>16</v>
      </c>
      <c r="J108" s="24">
        <v>0</v>
      </c>
      <c r="K108" s="35"/>
    </row>
    <row r="109" spans="1:11" ht="15">
      <c r="A109" s="10" t="s">
        <v>16</v>
      </c>
      <c r="B109" s="10" t="s">
        <v>20</v>
      </c>
      <c r="C109" s="24">
        <f>SUM(C101:C107)</f>
        <v>7049826</v>
      </c>
      <c r="D109" s="24">
        <f aca="true" t="shared" si="7" ref="D109:J109">SUM(D101:D107)</f>
        <v>6200</v>
      </c>
      <c r="E109" s="24">
        <f t="shared" si="7"/>
        <v>0</v>
      </c>
      <c r="F109" s="24">
        <f t="shared" si="7"/>
        <v>7056026</v>
      </c>
      <c r="G109" s="24">
        <f t="shared" si="7"/>
        <v>7411511</v>
      </c>
      <c r="H109" s="24">
        <f t="shared" si="7"/>
        <v>6500</v>
      </c>
      <c r="I109" s="24">
        <f t="shared" si="7"/>
        <v>0</v>
      </c>
      <c r="J109" s="24">
        <f t="shared" si="7"/>
        <v>7418011</v>
      </c>
      <c r="K109" s="35"/>
    </row>
    <row r="112" spans="1:10" ht="15">
      <c r="A112" s="86" t="s">
        <v>152</v>
      </c>
      <c r="B112" s="86"/>
      <c r="C112" s="86"/>
      <c r="D112" s="86"/>
      <c r="E112" s="86"/>
      <c r="F112" s="86"/>
      <c r="G112" s="86"/>
      <c r="H112" s="86"/>
      <c r="I112" s="86"/>
      <c r="J112" s="86"/>
    </row>
    <row r="113" ht="15">
      <c r="A113" s="11" t="s">
        <v>7</v>
      </c>
    </row>
    <row r="115" spans="1:10" ht="15">
      <c r="A115" s="85" t="s">
        <v>24</v>
      </c>
      <c r="B115" s="85" t="s">
        <v>9</v>
      </c>
      <c r="C115" s="85" t="s">
        <v>21</v>
      </c>
      <c r="D115" s="85"/>
      <c r="E115" s="85"/>
      <c r="F115" s="85"/>
      <c r="G115" s="85" t="s">
        <v>21</v>
      </c>
      <c r="H115" s="85"/>
      <c r="I115" s="85"/>
      <c r="J115" s="85"/>
    </row>
    <row r="116" spans="1:10" ht="72.75" customHeight="1">
      <c r="A116" s="85"/>
      <c r="B116" s="85"/>
      <c r="C116" s="10" t="s">
        <v>13</v>
      </c>
      <c r="D116" s="10" t="s">
        <v>14</v>
      </c>
      <c r="E116" s="10" t="s">
        <v>15</v>
      </c>
      <c r="F116" s="10" t="s">
        <v>68</v>
      </c>
      <c r="G116" s="10" t="s">
        <v>13</v>
      </c>
      <c r="H116" s="10" t="s">
        <v>14</v>
      </c>
      <c r="I116" s="10" t="s">
        <v>15</v>
      </c>
      <c r="J116" s="10" t="s">
        <v>66</v>
      </c>
    </row>
    <row r="117" spans="1:10" ht="15">
      <c r="A117" s="10">
        <v>1</v>
      </c>
      <c r="B117" s="10">
        <v>2</v>
      </c>
      <c r="C117" s="10">
        <v>3</v>
      </c>
      <c r="D117" s="10">
        <v>4</v>
      </c>
      <c r="E117" s="10">
        <v>5</v>
      </c>
      <c r="F117" s="10">
        <v>6</v>
      </c>
      <c r="G117" s="10">
        <v>7</v>
      </c>
      <c r="H117" s="10">
        <v>8</v>
      </c>
      <c r="I117" s="10">
        <v>9</v>
      </c>
      <c r="J117" s="10">
        <v>10</v>
      </c>
    </row>
    <row r="118" spans="1:10" s="28" customFormat="1" ht="24" customHeight="1">
      <c r="A118" s="27"/>
      <c r="B118" s="31"/>
      <c r="C118" s="27"/>
      <c r="D118" s="27"/>
      <c r="E118" s="27"/>
      <c r="F118" s="27"/>
      <c r="G118" s="27"/>
      <c r="H118" s="27"/>
      <c r="I118" s="27"/>
      <c r="J118" s="27"/>
    </row>
    <row r="119" spans="1:10" s="28" customFormat="1" ht="15">
      <c r="A119" s="27"/>
      <c r="B119" s="31"/>
      <c r="C119" s="27"/>
      <c r="D119" s="27"/>
      <c r="E119" s="27"/>
      <c r="F119" s="27"/>
      <c r="G119" s="27"/>
      <c r="H119" s="27"/>
      <c r="I119" s="27"/>
      <c r="J119" s="27"/>
    </row>
    <row r="120" spans="1:10" ht="15">
      <c r="A120" s="10" t="s">
        <v>16</v>
      </c>
      <c r="B120" s="10" t="s">
        <v>20</v>
      </c>
      <c r="C120" s="10" t="s">
        <v>16</v>
      </c>
      <c r="D120" s="10" t="s">
        <v>16</v>
      </c>
      <c r="E120" s="10" t="s">
        <v>16</v>
      </c>
      <c r="F120" s="10" t="s">
        <v>16</v>
      </c>
      <c r="G120" s="10" t="s">
        <v>16</v>
      </c>
      <c r="H120" s="10" t="s">
        <v>16</v>
      </c>
      <c r="I120" s="10" t="s">
        <v>16</v>
      </c>
      <c r="J120" s="10" t="s">
        <v>16</v>
      </c>
    </row>
    <row r="122" spans="1:14" ht="15">
      <c r="A122" s="80" t="s">
        <v>25</v>
      </c>
      <c r="B122" s="80"/>
      <c r="C122" s="80"/>
      <c r="D122" s="80"/>
      <c r="E122" s="80"/>
      <c r="F122" s="80"/>
      <c r="G122" s="80"/>
      <c r="H122" s="80"/>
      <c r="I122" s="80"/>
      <c r="J122" s="80"/>
      <c r="K122" s="80"/>
      <c r="L122" s="80"/>
      <c r="M122" s="80"/>
      <c r="N122" s="80"/>
    </row>
    <row r="123" spans="1:14" ht="15">
      <c r="A123" s="80" t="s">
        <v>127</v>
      </c>
      <c r="B123" s="80"/>
      <c r="C123" s="80"/>
      <c r="D123" s="80"/>
      <c r="E123" s="80"/>
      <c r="F123" s="80"/>
      <c r="G123" s="80"/>
      <c r="H123" s="80"/>
      <c r="I123" s="80"/>
      <c r="J123" s="80"/>
      <c r="K123" s="80"/>
      <c r="L123" s="80"/>
      <c r="M123" s="80"/>
      <c r="N123" s="80"/>
    </row>
    <row r="124" ht="15">
      <c r="A124" s="11" t="s">
        <v>7</v>
      </c>
    </row>
    <row r="126" spans="1:14" ht="30.75" customHeight="1">
      <c r="A126" s="85" t="s">
        <v>26</v>
      </c>
      <c r="B126" s="85" t="s">
        <v>27</v>
      </c>
      <c r="C126" s="85" t="s">
        <v>120</v>
      </c>
      <c r="D126" s="85"/>
      <c r="E126" s="85"/>
      <c r="F126" s="85"/>
      <c r="G126" s="85" t="s">
        <v>121</v>
      </c>
      <c r="H126" s="85"/>
      <c r="I126" s="85"/>
      <c r="J126" s="85"/>
      <c r="K126" s="85" t="s">
        <v>122</v>
      </c>
      <c r="L126" s="85"/>
      <c r="M126" s="85"/>
      <c r="N126" s="85"/>
    </row>
    <row r="127" spans="1:14" ht="66.75" customHeight="1">
      <c r="A127" s="85"/>
      <c r="B127" s="85"/>
      <c r="C127" s="10" t="s">
        <v>13</v>
      </c>
      <c r="D127" s="10" t="s">
        <v>14</v>
      </c>
      <c r="E127" s="10" t="s">
        <v>15</v>
      </c>
      <c r="F127" s="10" t="s">
        <v>68</v>
      </c>
      <c r="G127" s="10" t="s">
        <v>13</v>
      </c>
      <c r="H127" s="10" t="s">
        <v>14</v>
      </c>
      <c r="I127" s="10" t="s">
        <v>15</v>
      </c>
      <c r="J127" s="10" t="s">
        <v>66</v>
      </c>
      <c r="K127" s="10" t="s">
        <v>13</v>
      </c>
      <c r="L127" s="10" t="s">
        <v>14</v>
      </c>
      <c r="M127" s="10" t="s">
        <v>15</v>
      </c>
      <c r="N127" s="10" t="s">
        <v>67</v>
      </c>
    </row>
    <row r="128" spans="1:15" ht="15">
      <c r="A128" s="10">
        <v>1</v>
      </c>
      <c r="B128" s="10">
        <v>2</v>
      </c>
      <c r="C128" s="10">
        <v>3</v>
      </c>
      <c r="D128" s="10">
        <v>4</v>
      </c>
      <c r="E128" s="10">
        <v>5</v>
      </c>
      <c r="F128" s="10">
        <v>6</v>
      </c>
      <c r="G128" s="10">
        <v>7</v>
      </c>
      <c r="H128" s="10">
        <v>8</v>
      </c>
      <c r="I128" s="10">
        <v>9</v>
      </c>
      <c r="J128" s="10">
        <v>10</v>
      </c>
      <c r="K128" s="10">
        <v>11</v>
      </c>
      <c r="L128" s="10">
        <v>12</v>
      </c>
      <c r="M128" s="10">
        <v>13</v>
      </c>
      <c r="N128" s="10">
        <v>14</v>
      </c>
      <c r="O128" s="35"/>
    </row>
    <row r="129" spans="1:15" s="28" customFormat="1" ht="25.5">
      <c r="A129" s="27">
        <v>1</v>
      </c>
      <c r="B129" s="31" t="s">
        <v>131</v>
      </c>
      <c r="C129" s="52">
        <f>463409+14290+325073</f>
        <v>802772</v>
      </c>
      <c r="D129" s="24">
        <v>458</v>
      </c>
      <c r="E129" s="24"/>
      <c r="F129" s="24">
        <f>D129+C129</f>
        <v>803230</v>
      </c>
      <c r="G129" s="24">
        <f>1957077+1556111+158032+681235</f>
        <v>4352455</v>
      </c>
      <c r="H129" s="24">
        <v>5356</v>
      </c>
      <c r="I129" s="24"/>
      <c r="J129" s="24">
        <f>G129+H129</f>
        <v>4357811</v>
      </c>
      <c r="K129" s="24">
        <f>5266458+198550+1078000</f>
        <v>6543008</v>
      </c>
      <c r="L129" s="24">
        <v>5929</v>
      </c>
      <c r="M129" s="24"/>
      <c r="N129" s="24">
        <f>K129+L129</f>
        <v>6548937</v>
      </c>
      <c r="O129" s="35"/>
    </row>
    <row r="130" spans="1:15" s="28" customFormat="1" ht="25.5">
      <c r="A130" s="27">
        <v>2</v>
      </c>
      <c r="B130" s="31" t="s">
        <v>132</v>
      </c>
      <c r="C130" s="24">
        <v>378406</v>
      </c>
      <c r="D130" s="24"/>
      <c r="E130" s="24"/>
      <c r="F130" s="24">
        <f>D130+C130</f>
        <v>378406</v>
      </c>
      <c r="G130" s="24">
        <v>558024</v>
      </c>
      <c r="H130" s="24"/>
      <c r="I130" s="24"/>
      <c r="J130" s="24">
        <f>G130+H130</f>
        <v>558024</v>
      </c>
      <c r="K130" s="24">
        <v>127892</v>
      </c>
      <c r="L130" s="24"/>
      <c r="M130" s="24"/>
      <c r="N130" s="24">
        <f>K130+L130</f>
        <v>127892</v>
      </c>
      <c r="O130" s="35"/>
    </row>
    <row r="131" spans="1:15" s="28" customFormat="1" ht="38.25">
      <c r="A131" s="27">
        <v>3</v>
      </c>
      <c r="B131" s="31" t="s">
        <v>135</v>
      </c>
      <c r="C131" s="24">
        <f>109210+79201</f>
        <v>188411</v>
      </c>
      <c r="D131" s="24">
        <f>455592+513993</f>
        <v>969585</v>
      </c>
      <c r="E131" s="24">
        <f>D131</f>
        <v>969585</v>
      </c>
      <c r="F131" s="24">
        <f>D131+C131</f>
        <v>1157996</v>
      </c>
      <c r="G131" s="24">
        <f>228960+116869</f>
        <v>345829</v>
      </c>
      <c r="H131" s="24">
        <f>2916511+138803+175480</f>
        <v>3230794</v>
      </c>
      <c r="I131" s="24">
        <v>3055314</v>
      </c>
      <c r="J131" s="24">
        <f>G131+H131</f>
        <v>3576623</v>
      </c>
      <c r="K131" s="24">
        <f>19000</f>
        <v>19000</v>
      </c>
      <c r="L131" s="24">
        <f>4041205+198000</f>
        <v>4239205</v>
      </c>
      <c r="M131" s="24">
        <f>L131</f>
        <v>4239205</v>
      </c>
      <c r="N131" s="24">
        <f>K131+L131</f>
        <v>4258205</v>
      </c>
      <c r="O131" s="35"/>
    </row>
    <row r="132" spans="1:15" s="28" customFormat="1" ht="45">
      <c r="A132" s="27">
        <v>4</v>
      </c>
      <c r="B132" s="32" t="s">
        <v>133</v>
      </c>
      <c r="C132" s="24">
        <v>303738</v>
      </c>
      <c r="D132" s="24"/>
      <c r="E132" s="24"/>
      <c r="F132" s="24">
        <f>D132+C132</f>
        <v>303738</v>
      </c>
      <c r="G132" s="24">
        <v>33225</v>
      </c>
      <c r="H132" s="24"/>
      <c r="I132" s="24"/>
      <c r="J132" s="24">
        <f>G132+H132</f>
        <v>33225</v>
      </c>
      <c r="K132" s="24"/>
      <c r="L132" s="24"/>
      <c r="M132" s="24"/>
      <c r="N132" s="24">
        <f>K132+L132</f>
        <v>0</v>
      </c>
      <c r="O132" s="35"/>
    </row>
    <row r="133" spans="1:14" ht="15">
      <c r="A133" s="4" t="s">
        <v>16</v>
      </c>
      <c r="B133" s="10" t="s">
        <v>20</v>
      </c>
      <c r="C133" s="29">
        <f>SUM(C129:C132)</f>
        <v>1673327</v>
      </c>
      <c r="D133" s="29">
        <f>SUM(D129:D132)</f>
        <v>970043</v>
      </c>
      <c r="E133" s="29">
        <f>SUM(E129:E132)</f>
        <v>969585</v>
      </c>
      <c r="F133" s="24">
        <f>D133+C133</f>
        <v>2643370</v>
      </c>
      <c r="G133" s="24">
        <f aca="true" t="shared" si="8" ref="G133:N133">SUM(G129:G132)</f>
        <v>5289533</v>
      </c>
      <c r="H133" s="46">
        <f t="shared" si="8"/>
        <v>3236150</v>
      </c>
      <c r="I133" s="24">
        <f t="shared" si="8"/>
        <v>3055314</v>
      </c>
      <c r="J133" s="24">
        <f t="shared" si="8"/>
        <v>8525683</v>
      </c>
      <c r="K133" s="24">
        <f t="shared" si="8"/>
        <v>6689900</v>
      </c>
      <c r="L133" s="24">
        <f t="shared" si="8"/>
        <v>4245134</v>
      </c>
      <c r="M133" s="24">
        <f t="shared" si="8"/>
        <v>4239205</v>
      </c>
      <c r="N133" s="24">
        <f t="shared" si="8"/>
        <v>10935034</v>
      </c>
    </row>
    <row r="134" ht="15">
      <c r="E134" s="35"/>
    </row>
    <row r="136" spans="1:10" ht="15">
      <c r="A136" s="86" t="s">
        <v>130</v>
      </c>
      <c r="B136" s="86"/>
      <c r="C136" s="86"/>
      <c r="D136" s="86"/>
      <c r="E136" s="86"/>
      <c r="F136" s="86"/>
      <c r="G136" s="86"/>
      <c r="H136" s="86"/>
      <c r="I136" s="86"/>
      <c r="J136" s="86"/>
    </row>
    <row r="137" ht="15">
      <c r="A137" s="11" t="s">
        <v>7</v>
      </c>
    </row>
    <row r="139" spans="1:10" ht="15">
      <c r="A139" s="85" t="s">
        <v>70</v>
      </c>
      <c r="B139" s="85" t="s">
        <v>27</v>
      </c>
      <c r="C139" s="85" t="s">
        <v>124</v>
      </c>
      <c r="D139" s="85"/>
      <c r="E139" s="85"/>
      <c r="F139" s="85"/>
      <c r="G139" s="85" t="s">
        <v>125</v>
      </c>
      <c r="H139" s="85"/>
      <c r="I139" s="85"/>
      <c r="J139" s="85"/>
    </row>
    <row r="140" spans="1:10" ht="63" customHeight="1">
      <c r="A140" s="85"/>
      <c r="B140" s="85"/>
      <c r="C140" s="10" t="s">
        <v>13</v>
      </c>
      <c r="D140" s="10" t="s">
        <v>14</v>
      </c>
      <c r="E140" s="10" t="s">
        <v>15</v>
      </c>
      <c r="F140" s="10" t="s">
        <v>68</v>
      </c>
      <c r="G140" s="10" t="s">
        <v>13</v>
      </c>
      <c r="H140" s="10" t="s">
        <v>14</v>
      </c>
      <c r="I140" s="10" t="s">
        <v>15</v>
      </c>
      <c r="J140" s="10" t="s">
        <v>66</v>
      </c>
    </row>
    <row r="141" spans="1:10" ht="15">
      <c r="A141" s="10">
        <v>1</v>
      </c>
      <c r="B141" s="10">
        <v>2</v>
      </c>
      <c r="C141" s="10">
        <v>3</v>
      </c>
      <c r="D141" s="10">
        <v>4</v>
      </c>
      <c r="E141" s="10">
        <v>5</v>
      </c>
      <c r="F141" s="10">
        <v>6</v>
      </c>
      <c r="G141" s="10">
        <v>7</v>
      </c>
      <c r="H141" s="10">
        <v>8</v>
      </c>
      <c r="I141" s="10">
        <v>9</v>
      </c>
      <c r="J141" s="10">
        <v>10</v>
      </c>
    </row>
    <row r="142" spans="1:10" s="34" customFormat="1" ht="30">
      <c r="A142" s="33">
        <f>A129</f>
        <v>1</v>
      </c>
      <c r="B142" s="32" t="str">
        <f>B129</f>
        <v>Утримання об'єктів (елементів) благоустрою</v>
      </c>
      <c r="C142" s="24">
        <f>C109-C143</f>
        <v>6915156</v>
      </c>
      <c r="D142" s="24">
        <v>6200</v>
      </c>
      <c r="E142" s="24"/>
      <c r="F142" s="24">
        <f>C142+D142</f>
        <v>6921356</v>
      </c>
      <c r="G142" s="52">
        <f>G109-G143</f>
        <v>7269973</v>
      </c>
      <c r="H142" s="24">
        <v>6500</v>
      </c>
      <c r="I142" s="24"/>
      <c r="J142" s="24">
        <f>G142+H142</f>
        <v>7276473</v>
      </c>
    </row>
    <row r="143" spans="1:10" s="34" customFormat="1" ht="30">
      <c r="A143" s="33">
        <f aca="true" t="shared" si="9" ref="A143:B145">A130</f>
        <v>2</v>
      </c>
      <c r="B143" s="32" t="str">
        <f t="shared" si="9"/>
        <v>Поточний ремонт об'єктів (елементів)  благоустрою</v>
      </c>
      <c r="C143" s="24">
        <v>134670</v>
      </c>
      <c r="D143" s="24"/>
      <c r="E143" s="24"/>
      <c r="F143" s="24">
        <f>C143+D143</f>
        <v>134670</v>
      </c>
      <c r="G143" s="24">
        <v>141538</v>
      </c>
      <c r="H143" s="24"/>
      <c r="I143" s="24"/>
      <c r="J143" s="24">
        <f>G143+H143</f>
        <v>141538</v>
      </c>
    </row>
    <row r="144" spans="1:10" ht="45">
      <c r="A144" s="33">
        <f t="shared" si="9"/>
        <v>3</v>
      </c>
      <c r="B144" s="32" t="str">
        <f t="shared" si="9"/>
        <v>Придбання та встановлення нових об'єктів (елементів), капітальний ремонт</v>
      </c>
      <c r="C144" s="24"/>
      <c r="D144" s="24"/>
      <c r="E144" s="24"/>
      <c r="F144" s="24"/>
      <c r="G144" s="24" t="s">
        <v>16</v>
      </c>
      <c r="H144" s="24" t="s">
        <v>16</v>
      </c>
      <c r="I144" s="24" t="s">
        <v>16</v>
      </c>
      <c r="J144" s="24" t="s">
        <v>16</v>
      </c>
    </row>
    <row r="145" spans="1:10" ht="45">
      <c r="A145" s="33">
        <f t="shared" si="9"/>
        <v>4</v>
      </c>
      <c r="B145" s="32" t="str">
        <f t="shared" si="9"/>
        <v>Інвентаризація та паспортизація, експертна оцінка, технічний огляд об’єктів благоустрою</v>
      </c>
      <c r="C145" s="24"/>
      <c r="D145" s="24"/>
      <c r="E145" s="24"/>
      <c r="F145" s="24"/>
      <c r="G145" s="24" t="s">
        <v>16</v>
      </c>
      <c r="H145" s="24" t="s">
        <v>16</v>
      </c>
      <c r="I145" s="24" t="s">
        <v>16</v>
      </c>
      <c r="J145" s="24" t="s">
        <v>16</v>
      </c>
    </row>
    <row r="146" spans="1:10" ht="15">
      <c r="A146" s="4" t="s">
        <v>16</v>
      </c>
      <c r="B146" s="10" t="s">
        <v>20</v>
      </c>
      <c r="C146" s="24">
        <f aca="true" t="shared" si="10" ref="C146:J146">SUM(C142:C145)</f>
        <v>7049826</v>
      </c>
      <c r="D146" s="24">
        <f t="shared" si="10"/>
        <v>6200</v>
      </c>
      <c r="E146" s="24">
        <f t="shared" si="10"/>
        <v>0</v>
      </c>
      <c r="F146" s="24">
        <f t="shared" si="10"/>
        <v>7056026</v>
      </c>
      <c r="G146" s="46">
        <f t="shared" si="10"/>
        <v>7411511</v>
      </c>
      <c r="H146" s="24">
        <f t="shared" si="10"/>
        <v>6500</v>
      </c>
      <c r="I146" s="24">
        <f t="shared" si="10"/>
        <v>0</v>
      </c>
      <c r="J146" s="24">
        <f t="shared" si="10"/>
        <v>7418011</v>
      </c>
    </row>
    <row r="148" spans="1:13" ht="15">
      <c r="A148" s="80" t="s">
        <v>86</v>
      </c>
      <c r="B148" s="80"/>
      <c r="C148" s="80"/>
      <c r="D148" s="80"/>
      <c r="E148" s="80"/>
      <c r="F148" s="80"/>
      <c r="G148" s="80"/>
      <c r="H148" s="80"/>
      <c r="I148" s="80"/>
      <c r="J148" s="80"/>
      <c r="K148" s="80"/>
      <c r="L148" s="80"/>
      <c r="M148" s="80"/>
    </row>
    <row r="149" spans="1:13" ht="15">
      <c r="A149" s="80" t="s">
        <v>136</v>
      </c>
      <c r="B149" s="80"/>
      <c r="C149" s="80"/>
      <c r="D149" s="80"/>
      <c r="E149" s="80"/>
      <c r="F149" s="80"/>
      <c r="G149" s="80"/>
      <c r="H149" s="80"/>
      <c r="I149" s="80"/>
      <c r="J149" s="80"/>
      <c r="K149" s="80"/>
      <c r="L149" s="80"/>
      <c r="M149" s="80"/>
    </row>
    <row r="150" ht="15">
      <c r="A150" s="11" t="s">
        <v>7</v>
      </c>
    </row>
    <row r="152" spans="1:14" ht="15" customHeight="1">
      <c r="A152" s="85" t="s">
        <v>26</v>
      </c>
      <c r="B152" s="85" t="s">
        <v>28</v>
      </c>
      <c r="C152" s="85" t="s">
        <v>29</v>
      </c>
      <c r="D152" s="100" t="s">
        <v>30</v>
      </c>
      <c r="E152" s="101"/>
      <c r="F152" s="85" t="s">
        <v>120</v>
      </c>
      <c r="G152" s="85"/>
      <c r="H152" s="85"/>
      <c r="I152" s="85" t="s">
        <v>121</v>
      </c>
      <c r="J152" s="85"/>
      <c r="K152" s="85"/>
      <c r="L152" s="85" t="s">
        <v>122</v>
      </c>
      <c r="M152" s="85"/>
      <c r="N152" s="85"/>
    </row>
    <row r="153" spans="1:14" ht="30">
      <c r="A153" s="85"/>
      <c r="B153" s="85"/>
      <c r="C153" s="85"/>
      <c r="D153" s="102"/>
      <c r="E153" s="103"/>
      <c r="F153" s="10" t="s">
        <v>13</v>
      </c>
      <c r="G153" s="10" t="s">
        <v>14</v>
      </c>
      <c r="H153" s="10" t="s">
        <v>71</v>
      </c>
      <c r="I153" s="10" t="s">
        <v>13</v>
      </c>
      <c r="J153" s="10" t="s">
        <v>14</v>
      </c>
      <c r="K153" s="10" t="s">
        <v>72</v>
      </c>
      <c r="L153" s="10" t="s">
        <v>13</v>
      </c>
      <c r="M153" s="10" t="s">
        <v>14</v>
      </c>
      <c r="N153" s="10" t="s">
        <v>67</v>
      </c>
    </row>
    <row r="154" spans="1:14" ht="15">
      <c r="A154" s="10">
        <v>1</v>
      </c>
      <c r="B154" s="10">
        <v>2</v>
      </c>
      <c r="C154" s="10">
        <v>3</v>
      </c>
      <c r="D154" s="90">
        <v>4</v>
      </c>
      <c r="E154" s="91"/>
      <c r="F154" s="10">
        <v>5</v>
      </c>
      <c r="G154" s="10">
        <v>6</v>
      </c>
      <c r="H154" s="10">
        <v>7</v>
      </c>
      <c r="I154" s="10">
        <v>8</v>
      </c>
      <c r="J154" s="10">
        <v>9</v>
      </c>
      <c r="K154" s="10">
        <v>10</v>
      </c>
      <c r="L154" s="10">
        <v>11</v>
      </c>
      <c r="M154" s="10">
        <v>12</v>
      </c>
      <c r="N154" s="10">
        <v>13</v>
      </c>
    </row>
    <row r="155" spans="1:14" ht="15">
      <c r="A155" s="10" t="s">
        <v>16</v>
      </c>
      <c r="B155" s="33" t="s">
        <v>31</v>
      </c>
      <c r="C155" s="10" t="s">
        <v>16</v>
      </c>
      <c r="D155" s="90" t="s">
        <v>16</v>
      </c>
      <c r="E155" s="91"/>
      <c r="F155" s="10" t="s">
        <v>16</v>
      </c>
      <c r="G155" s="10" t="s">
        <v>16</v>
      </c>
      <c r="H155" s="10" t="s">
        <v>16</v>
      </c>
      <c r="I155" s="10" t="s">
        <v>16</v>
      </c>
      <c r="J155" s="10" t="s">
        <v>16</v>
      </c>
      <c r="K155" s="10" t="s">
        <v>16</v>
      </c>
      <c r="L155" s="10" t="s">
        <v>16</v>
      </c>
      <c r="M155" s="10" t="s">
        <v>16</v>
      </c>
      <c r="N155" s="10" t="s">
        <v>16</v>
      </c>
    </row>
    <row r="156" spans="1:14" ht="92.25" customHeight="1">
      <c r="A156" s="10">
        <v>1</v>
      </c>
      <c r="B156" s="32" t="s">
        <v>146</v>
      </c>
      <c r="C156" s="10" t="s">
        <v>139</v>
      </c>
      <c r="D156" s="90" t="s">
        <v>143</v>
      </c>
      <c r="E156" s="91"/>
      <c r="F156" s="24">
        <f>C133</f>
        <v>1673327</v>
      </c>
      <c r="G156" s="24">
        <f>D133</f>
        <v>970043</v>
      </c>
      <c r="H156" s="24">
        <f>G156+F156</f>
        <v>2643370</v>
      </c>
      <c r="I156" s="24">
        <f>G133</f>
        <v>5289533</v>
      </c>
      <c r="J156" s="24">
        <f>H133</f>
        <v>3236150</v>
      </c>
      <c r="K156" s="24">
        <f>J156+I156</f>
        <v>8525683</v>
      </c>
      <c r="L156" s="24">
        <f>G142</f>
        <v>7269973</v>
      </c>
      <c r="M156" s="10" t="s">
        <v>16</v>
      </c>
      <c r="N156" s="24">
        <f>L156</f>
        <v>7269973</v>
      </c>
    </row>
    <row r="157" spans="1:14" ht="15">
      <c r="A157" s="10" t="s">
        <v>16</v>
      </c>
      <c r="B157" s="33" t="s">
        <v>32</v>
      </c>
      <c r="C157" s="10" t="s">
        <v>16</v>
      </c>
      <c r="D157" s="90" t="s">
        <v>16</v>
      </c>
      <c r="E157" s="91"/>
      <c r="F157" s="10" t="s">
        <v>16</v>
      </c>
      <c r="G157" s="10" t="s">
        <v>16</v>
      </c>
      <c r="H157" s="10" t="s">
        <v>16</v>
      </c>
      <c r="I157" s="10" t="s">
        <v>16</v>
      </c>
      <c r="J157" s="10" t="s">
        <v>16</v>
      </c>
      <c r="K157" s="10" t="s">
        <v>16</v>
      </c>
      <c r="L157" s="10" t="s">
        <v>16</v>
      </c>
      <c r="M157" s="10" t="s">
        <v>16</v>
      </c>
      <c r="N157" s="10" t="s">
        <v>16</v>
      </c>
    </row>
    <row r="158" spans="1:14" ht="179.25" customHeight="1">
      <c r="A158" s="10">
        <v>2</v>
      </c>
      <c r="B158" s="32" t="s">
        <v>137</v>
      </c>
      <c r="C158" s="10" t="s">
        <v>138</v>
      </c>
      <c r="D158" s="104" t="s">
        <v>145</v>
      </c>
      <c r="E158" s="105"/>
      <c r="F158" s="59">
        <v>152</v>
      </c>
      <c r="G158" s="59">
        <v>18</v>
      </c>
      <c r="H158" s="60">
        <f>G158+F158</f>
        <v>170</v>
      </c>
      <c r="I158" s="36">
        <v>161</v>
      </c>
      <c r="J158" s="36">
        <v>32</v>
      </c>
      <c r="K158" s="36">
        <f>I158+J158</f>
        <v>193</v>
      </c>
      <c r="L158" s="36">
        <v>200</v>
      </c>
      <c r="M158" s="36">
        <v>7</v>
      </c>
      <c r="N158" s="36">
        <f>L158+M158</f>
        <v>207</v>
      </c>
    </row>
    <row r="159" spans="1:14" ht="15">
      <c r="A159" s="10" t="s">
        <v>16</v>
      </c>
      <c r="B159" s="33" t="s">
        <v>33</v>
      </c>
      <c r="C159" s="10" t="s">
        <v>16</v>
      </c>
      <c r="D159" s="90" t="s">
        <v>16</v>
      </c>
      <c r="E159" s="91"/>
      <c r="F159" s="10" t="s">
        <v>16</v>
      </c>
      <c r="G159" s="10" t="s">
        <v>16</v>
      </c>
      <c r="H159" s="47"/>
      <c r="I159" s="10" t="s">
        <v>16</v>
      </c>
      <c r="J159" s="10" t="s">
        <v>16</v>
      </c>
      <c r="K159" s="10" t="s">
        <v>16</v>
      </c>
      <c r="L159" s="10" t="s">
        <v>16</v>
      </c>
      <c r="M159" s="10" t="s">
        <v>16</v>
      </c>
      <c r="N159" s="10" t="s">
        <v>16</v>
      </c>
    </row>
    <row r="160" spans="1:14" ht="30">
      <c r="A160" s="10">
        <v>3</v>
      </c>
      <c r="B160" s="32" t="s">
        <v>140</v>
      </c>
      <c r="C160" s="10" t="s">
        <v>141</v>
      </c>
      <c r="D160" s="90" t="s">
        <v>144</v>
      </c>
      <c r="E160" s="91"/>
      <c r="F160" s="37">
        <f>F156/F158</f>
        <v>11008.730263157895</v>
      </c>
      <c r="G160" s="37">
        <f aca="true" t="shared" si="11" ref="G160:N160">G156/G158</f>
        <v>53891.27777777778</v>
      </c>
      <c r="H160" s="37">
        <f t="shared" si="11"/>
        <v>15549.235294117647</v>
      </c>
      <c r="I160" s="37">
        <f t="shared" si="11"/>
        <v>32854.242236024846</v>
      </c>
      <c r="J160" s="37">
        <f t="shared" si="11"/>
        <v>101129.6875</v>
      </c>
      <c r="K160" s="37">
        <f t="shared" si="11"/>
        <v>44174.52331606218</v>
      </c>
      <c r="L160" s="37">
        <f t="shared" si="11"/>
        <v>36349.865</v>
      </c>
      <c r="M160" s="37">
        <v>0</v>
      </c>
      <c r="N160" s="37">
        <f t="shared" si="11"/>
        <v>35120.6425120773</v>
      </c>
    </row>
    <row r="161" spans="1:14" ht="15">
      <c r="A161" s="10" t="s">
        <v>16</v>
      </c>
      <c r="B161" s="33" t="s">
        <v>34</v>
      </c>
      <c r="C161" s="10" t="s">
        <v>16</v>
      </c>
      <c r="D161" s="90" t="s">
        <v>16</v>
      </c>
      <c r="E161" s="91"/>
      <c r="F161" s="10" t="s">
        <v>16</v>
      </c>
      <c r="G161" s="10" t="s">
        <v>16</v>
      </c>
      <c r="H161" s="10" t="s">
        <v>16</v>
      </c>
      <c r="I161" s="10" t="s">
        <v>16</v>
      </c>
      <c r="J161" s="10" t="s">
        <v>16</v>
      </c>
      <c r="K161" s="10" t="s">
        <v>16</v>
      </c>
      <c r="L161" s="10" t="s">
        <v>16</v>
      </c>
      <c r="M161" s="10" t="s">
        <v>16</v>
      </c>
      <c r="N161" s="10" t="s">
        <v>16</v>
      </c>
    </row>
    <row r="162" spans="1:14" ht="30">
      <c r="A162" s="10">
        <v>4</v>
      </c>
      <c r="B162" s="32" t="s">
        <v>142</v>
      </c>
      <c r="C162" s="10" t="s">
        <v>16</v>
      </c>
      <c r="D162" s="90" t="s">
        <v>144</v>
      </c>
      <c r="E162" s="91"/>
      <c r="F162" s="10">
        <v>100</v>
      </c>
      <c r="G162" s="33">
        <v>100</v>
      </c>
      <c r="H162" s="33">
        <v>100</v>
      </c>
      <c r="I162" s="33">
        <v>100</v>
      </c>
      <c r="J162" s="33">
        <v>100</v>
      </c>
      <c r="K162" s="33">
        <v>100</v>
      </c>
      <c r="L162" s="33">
        <v>100</v>
      </c>
      <c r="M162" s="33">
        <v>100</v>
      </c>
      <c r="N162" s="33">
        <v>100</v>
      </c>
    </row>
    <row r="165" spans="1:10" ht="15">
      <c r="A165" s="86" t="s">
        <v>147</v>
      </c>
      <c r="B165" s="86"/>
      <c r="C165" s="86"/>
      <c r="D165" s="86"/>
      <c r="E165" s="86"/>
      <c r="F165" s="86"/>
      <c r="G165" s="86"/>
      <c r="H165" s="86"/>
      <c r="I165" s="86"/>
      <c r="J165" s="86"/>
    </row>
    <row r="166" ht="15">
      <c r="A166" s="11" t="s">
        <v>7</v>
      </c>
    </row>
    <row r="169" spans="1:11" ht="15" customHeight="1">
      <c r="A169" s="85" t="s">
        <v>26</v>
      </c>
      <c r="B169" s="85" t="s">
        <v>28</v>
      </c>
      <c r="C169" s="85" t="s">
        <v>29</v>
      </c>
      <c r="D169" s="100" t="s">
        <v>30</v>
      </c>
      <c r="E169" s="101"/>
      <c r="F169" s="85" t="s">
        <v>124</v>
      </c>
      <c r="G169" s="85"/>
      <c r="H169" s="85"/>
      <c r="I169" s="85" t="s">
        <v>125</v>
      </c>
      <c r="J169" s="85"/>
      <c r="K169" s="85"/>
    </row>
    <row r="170" spans="1:11" ht="41.25" customHeight="1">
      <c r="A170" s="85"/>
      <c r="B170" s="85"/>
      <c r="C170" s="85"/>
      <c r="D170" s="102"/>
      <c r="E170" s="103"/>
      <c r="F170" s="10" t="s">
        <v>13</v>
      </c>
      <c r="G170" s="10" t="s">
        <v>14</v>
      </c>
      <c r="H170" s="10" t="s">
        <v>71</v>
      </c>
      <c r="I170" s="10" t="s">
        <v>13</v>
      </c>
      <c r="J170" s="10" t="s">
        <v>14</v>
      </c>
      <c r="K170" s="10" t="s">
        <v>72</v>
      </c>
    </row>
    <row r="171" spans="1:11" ht="15">
      <c r="A171" s="10">
        <v>1</v>
      </c>
      <c r="B171" s="10">
        <v>2</v>
      </c>
      <c r="C171" s="10">
        <v>3</v>
      </c>
      <c r="D171" s="90">
        <v>4</v>
      </c>
      <c r="E171" s="91"/>
      <c r="F171" s="10">
        <v>5</v>
      </c>
      <c r="G171" s="10">
        <v>6</v>
      </c>
      <c r="H171" s="10">
        <v>7</v>
      </c>
      <c r="I171" s="10">
        <v>8</v>
      </c>
      <c r="J171" s="10">
        <v>9</v>
      </c>
      <c r="K171" s="10">
        <v>10</v>
      </c>
    </row>
    <row r="172" spans="1:11" ht="15">
      <c r="A172" s="4" t="str">
        <f>A155</f>
        <v> </v>
      </c>
      <c r="B172" s="4" t="str">
        <f>B155</f>
        <v>затрат</v>
      </c>
      <c r="C172" s="4" t="str">
        <f>C155</f>
        <v> </v>
      </c>
      <c r="D172" s="90" t="str">
        <f>D155</f>
        <v> </v>
      </c>
      <c r="E172" s="91"/>
      <c r="F172" s="4" t="s">
        <v>16</v>
      </c>
      <c r="G172" s="4" t="s">
        <v>16</v>
      </c>
      <c r="H172" s="4" t="s">
        <v>16</v>
      </c>
      <c r="I172" s="4" t="s">
        <v>16</v>
      </c>
      <c r="J172" s="4" t="s">
        <v>16</v>
      </c>
      <c r="K172" s="4" t="s">
        <v>16</v>
      </c>
    </row>
    <row r="173" spans="1:11" ht="60">
      <c r="A173" s="4">
        <f aca="true" t="shared" si="12" ref="A173:D179">A156</f>
        <v>1</v>
      </c>
      <c r="B173" s="4" t="str">
        <f t="shared" si="12"/>
        <v>Утримання, ремонт, інвентаризація, паспортизація, придбання нових, встановлення об'єктів (елементів) благоустрою </v>
      </c>
      <c r="C173" s="4" t="str">
        <f t="shared" si="12"/>
        <v>грн.</v>
      </c>
      <c r="D173" s="90" t="s">
        <v>148</v>
      </c>
      <c r="E173" s="91"/>
      <c r="F173" s="29">
        <f>C146</f>
        <v>7049826</v>
      </c>
      <c r="G173" s="4" t="s">
        <v>16</v>
      </c>
      <c r="H173" s="29">
        <f>F173</f>
        <v>7049826</v>
      </c>
      <c r="I173" s="29">
        <f>G146</f>
        <v>7411511</v>
      </c>
      <c r="J173" s="4" t="s">
        <v>16</v>
      </c>
      <c r="K173" s="29">
        <f>I173</f>
        <v>7411511</v>
      </c>
    </row>
    <row r="174" spans="1:11" ht="15">
      <c r="A174" s="4" t="str">
        <f t="shared" si="12"/>
        <v> </v>
      </c>
      <c r="B174" s="4" t="str">
        <f t="shared" si="12"/>
        <v>продукту</v>
      </c>
      <c r="C174" s="4" t="str">
        <f t="shared" si="12"/>
        <v> </v>
      </c>
      <c r="D174" s="90" t="str">
        <f t="shared" si="12"/>
        <v> </v>
      </c>
      <c r="E174" s="91"/>
      <c r="F174" s="4" t="s">
        <v>16</v>
      </c>
      <c r="G174" s="4" t="s">
        <v>16</v>
      </c>
      <c r="H174" s="4" t="s">
        <v>16</v>
      </c>
      <c r="I174" s="4" t="s">
        <v>16</v>
      </c>
      <c r="J174" s="4" t="s">
        <v>16</v>
      </c>
      <c r="K174" s="4" t="s">
        <v>16</v>
      </c>
    </row>
    <row r="175" spans="1:11" ht="30">
      <c r="A175" s="4">
        <f t="shared" si="12"/>
        <v>2</v>
      </c>
      <c r="B175" s="4" t="str">
        <f t="shared" si="12"/>
        <v>Кількість об'єктів (елементів благоустрою)</v>
      </c>
      <c r="C175" s="4" t="str">
        <f t="shared" si="12"/>
        <v>шт.</v>
      </c>
      <c r="D175" s="90" t="str">
        <f t="shared" si="12"/>
        <v>Рішення Криворізької міської ради від 23.11.2016 №1094 «Про передачу окремих об’єктів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 зі змінами, наказ управління комунальної власності міста виконкому Криворізької міської ради №65-ум від 27.06.2018, №154-ум від 05.09.2019, №209-ум від 14.11.2019</v>
      </c>
      <c r="E175" s="91"/>
      <c r="F175" s="38">
        <f>L158</f>
        <v>200</v>
      </c>
      <c r="G175" s="38">
        <v>0</v>
      </c>
      <c r="H175" s="38">
        <v>200</v>
      </c>
      <c r="I175" s="38">
        <f>F175</f>
        <v>200</v>
      </c>
      <c r="J175" s="38">
        <f>G175</f>
        <v>0</v>
      </c>
      <c r="K175" s="38">
        <f>H175</f>
        <v>200</v>
      </c>
    </row>
    <row r="176" spans="1:11" ht="15">
      <c r="A176" s="4" t="str">
        <f t="shared" si="12"/>
        <v> </v>
      </c>
      <c r="B176" s="4" t="str">
        <f t="shared" si="12"/>
        <v>ефективності</v>
      </c>
      <c r="C176" s="4" t="str">
        <f t="shared" si="12"/>
        <v> </v>
      </c>
      <c r="D176" s="90" t="str">
        <f t="shared" si="12"/>
        <v> </v>
      </c>
      <c r="E176" s="91"/>
      <c r="F176" s="4" t="s">
        <v>16</v>
      </c>
      <c r="G176" s="4" t="s">
        <v>16</v>
      </c>
      <c r="H176" s="4" t="s">
        <v>16</v>
      </c>
      <c r="I176" s="4" t="s">
        <v>16</v>
      </c>
      <c r="J176" s="4" t="s">
        <v>16</v>
      </c>
      <c r="K176" s="4" t="s">
        <v>16</v>
      </c>
    </row>
    <row r="177" spans="1:11" ht="30">
      <c r="A177" s="4">
        <f t="shared" si="12"/>
        <v>3</v>
      </c>
      <c r="B177" s="4" t="str">
        <f t="shared" si="12"/>
        <v> Витрати на один об'єкт (елемент) благоустрою</v>
      </c>
      <c r="C177" s="4" t="str">
        <f t="shared" si="12"/>
        <v>грн./шт.</v>
      </c>
      <c r="D177" s="90" t="str">
        <f t="shared" si="12"/>
        <v>розрахунково</v>
      </c>
      <c r="E177" s="91"/>
      <c r="F177" s="39">
        <f>F173/F175</f>
        <v>35249.13</v>
      </c>
      <c r="G177" s="39"/>
      <c r="H177" s="39">
        <f>H173/H175</f>
        <v>35249.13</v>
      </c>
      <c r="I177" s="39">
        <f>I173/I175</f>
        <v>37057.555</v>
      </c>
      <c r="J177" s="39"/>
      <c r="K177" s="39">
        <f>K173/K175</f>
        <v>37057.555</v>
      </c>
    </row>
    <row r="178" spans="1:11" ht="15">
      <c r="A178" s="4" t="str">
        <f t="shared" si="12"/>
        <v> </v>
      </c>
      <c r="B178" s="4" t="str">
        <f t="shared" si="12"/>
        <v>якості</v>
      </c>
      <c r="C178" s="4" t="str">
        <f t="shared" si="12"/>
        <v> </v>
      </c>
      <c r="D178" s="90" t="str">
        <f t="shared" si="12"/>
        <v> </v>
      </c>
      <c r="E178" s="91"/>
      <c r="F178" s="4" t="s">
        <v>16</v>
      </c>
      <c r="G178" s="4" t="s">
        <v>16</v>
      </c>
      <c r="H178" s="4" t="s">
        <v>16</v>
      </c>
      <c r="I178" s="4" t="s">
        <v>16</v>
      </c>
      <c r="J178" s="4" t="s">
        <v>16</v>
      </c>
      <c r="K178" s="4" t="s">
        <v>16</v>
      </c>
    </row>
    <row r="179" spans="1:11" ht="15">
      <c r="A179" s="4">
        <f t="shared" si="12"/>
        <v>4</v>
      </c>
      <c r="B179" s="4" t="str">
        <f t="shared" si="12"/>
        <v>Відсоток виконання заходів програми</v>
      </c>
      <c r="C179" s="4" t="str">
        <f t="shared" si="12"/>
        <v> </v>
      </c>
      <c r="D179" s="90" t="str">
        <f t="shared" si="12"/>
        <v>розрахунково</v>
      </c>
      <c r="E179" s="91"/>
      <c r="F179" s="4">
        <v>100</v>
      </c>
      <c r="G179" s="4">
        <v>100</v>
      </c>
      <c r="H179" s="4">
        <v>100</v>
      </c>
      <c r="I179" s="4">
        <v>100</v>
      </c>
      <c r="J179" s="4">
        <v>100</v>
      </c>
      <c r="K179" s="4">
        <v>100</v>
      </c>
    </row>
    <row r="181" spans="1:11" ht="15">
      <c r="A181" s="86" t="s">
        <v>35</v>
      </c>
      <c r="B181" s="86"/>
      <c r="C181" s="86"/>
      <c r="D181" s="86"/>
      <c r="E181" s="86"/>
      <c r="F181" s="86"/>
      <c r="G181" s="86"/>
      <c r="H181" s="86"/>
      <c r="I181" s="86"/>
      <c r="J181" s="86"/>
      <c r="K181" s="86"/>
    </row>
    <row r="182" ht="15">
      <c r="A182" s="11" t="s">
        <v>7</v>
      </c>
    </row>
    <row r="184" spans="1:11" ht="15">
      <c r="A184" s="85" t="s">
        <v>9</v>
      </c>
      <c r="B184" s="85" t="s">
        <v>10</v>
      </c>
      <c r="C184" s="85"/>
      <c r="D184" s="85" t="s">
        <v>11</v>
      </c>
      <c r="E184" s="85"/>
      <c r="F184" s="85" t="s">
        <v>12</v>
      </c>
      <c r="G184" s="85"/>
      <c r="H184" s="85" t="s">
        <v>21</v>
      </c>
      <c r="I184" s="85"/>
      <c r="J184" s="85" t="s">
        <v>21</v>
      </c>
      <c r="K184" s="85"/>
    </row>
    <row r="185" spans="1:11" ht="30">
      <c r="A185" s="85"/>
      <c r="B185" s="10" t="s">
        <v>13</v>
      </c>
      <c r="C185" s="10" t="s">
        <v>14</v>
      </c>
      <c r="D185" s="10" t="s">
        <v>13</v>
      </c>
      <c r="E185" s="10" t="s">
        <v>14</v>
      </c>
      <c r="F185" s="10" t="s">
        <v>13</v>
      </c>
      <c r="G185" s="10" t="s">
        <v>14</v>
      </c>
      <c r="H185" s="10" t="s">
        <v>13</v>
      </c>
      <c r="I185" s="10" t="s">
        <v>14</v>
      </c>
      <c r="J185" s="10" t="s">
        <v>13</v>
      </c>
      <c r="K185" s="10" t="s">
        <v>14</v>
      </c>
    </row>
    <row r="186" spans="1:11" ht="15">
      <c r="A186" s="10">
        <v>1</v>
      </c>
      <c r="B186" s="10">
        <v>2</v>
      </c>
      <c r="C186" s="10">
        <v>3</v>
      </c>
      <c r="D186" s="10">
        <v>4</v>
      </c>
      <c r="E186" s="10">
        <v>5</v>
      </c>
      <c r="F186" s="10">
        <v>6</v>
      </c>
      <c r="G186" s="10">
        <v>7</v>
      </c>
      <c r="H186" s="10">
        <v>8</v>
      </c>
      <c r="I186" s="10">
        <v>9</v>
      </c>
      <c r="J186" s="10">
        <v>10</v>
      </c>
      <c r="K186" s="10">
        <v>11</v>
      </c>
    </row>
    <row r="187" spans="1:11" ht="15">
      <c r="A187" s="10"/>
      <c r="B187" s="10" t="s">
        <v>16</v>
      </c>
      <c r="C187" s="10" t="s">
        <v>16</v>
      </c>
      <c r="D187" s="10" t="s">
        <v>16</v>
      </c>
      <c r="E187" s="10" t="s">
        <v>16</v>
      </c>
      <c r="F187" s="10" t="s">
        <v>16</v>
      </c>
      <c r="G187" s="10" t="s">
        <v>16</v>
      </c>
      <c r="H187" s="10" t="s">
        <v>16</v>
      </c>
      <c r="I187" s="10" t="s">
        <v>16</v>
      </c>
      <c r="J187" s="10" t="s">
        <v>16</v>
      </c>
      <c r="K187" s="10" t="s">
        <v>16</v>
      </c>
    </row>
    <row r="188" spans="1:11" ht="15">
      <c r="A188" s="10" t="s">
        <v>16</v>
      </c>
      <c r="B188" s="10" t="s">
        <v>16</v>
      </c>
      <c r="C188" s="10" t="s">
        <v>16</v>
      </c>
      <c r="D188" s="10" t="s">
        <v>16</v>
      </c>
      <c r="E188" s="10" t="s">
        <v>16</v>
      </c>
      <c r="F188" s="10" t="s">
        <v>16</v>
      </c>
      <c r="G188" s="10" t="s">
        <v>16</v>
      </c>
      <c r="H188" s="10" t="s">
        <v>16</v>
      </c>
      <c r="I188" s="10" t="s">
        <v>16</v>
      </c>
      <c r="J188" s="10" t="s">
        <v>16</v>
      </c>
      <c r="K188" s="10" t="s">
        <v>16</v>
      </c>
    </row>
    <row r="189" spans="1:11" ht="15">
      <c r="A189" s="10" t="s">
        <v>20</v>
      </c>
      <c r="B189" s="10" t="s">
        <v>16</v>
      </c>
      <c r="C189" s="10" t="s">
        <v>16</v>
      </c>
      <c r="D189" s="10" t="s">
        <v>16</v>
      </c>
      <c r="E189" s="10" t="s">
        <v>16</v>
      </c>
      <c r="F189" s="10" t="s">
        <v>16</v>
      </c>
      <c r="G189" s="10" t="s">
        <v>16</v>
      </c>
      <c r="H189" s="10" t="s">
        <v>16</v>
      </c>
      <c r="I189" s="10" t="s">
        <v>16</v>
      </c>
      <c r="J189" s="10" t="s">
        <v>16</v>
      </c>
      <c r="K189" s="10" t="s">
        <v>16</v>
      </c>
    </row>
    <row r="190" spans="1:11" ht="96">
      <c r="A190" s="5" t="s">
        <v>36</v>
      </c>
      <c r="B190" s="10" t="s">
        <v>18</v>
      </c>
      <c r="C190" s="10" t="s">
        <v>16</v>
      </c>
      <c r="D190" s="10" t="s">
        <v>18</v>
      </c>
      <c r="E190" s="10" t="s">
        <v>16</v>
      </c>
      <c r="F190" s="10" t="s">
        <v>16</v>
      </c>
      <c r="G190" s="10" t="s">
        <v>16</v>
      </c>
      <c r="H190" s="10" t="s">
        <v>16</v>
      </c>
      <c r="I190" s="10" t="s">
        <v>16</v>
      </c>
      <c r="J190" s="10" t="s">
        <v>18</v>
      </c>
      <c r="K190" s="10" t="s">
        <v>16</v>
      </c>
    </row>
    <row r="193" spans="1:16" ht="15">
      <c r="A193" s="86" t="s">
        <v>37</v>
      </c>
      <c r="B193" s="86"/>
      <c r="C193" s="86"/>
      <c r="D193" s="86"/>
      <c r="E193" s="86"/>
      <c r="F193" s="86"/>
      <c r="G193" s="86"/>
      <c r="H193" s="86"/>
      <c r="I193" s="86"/>
      <c r="J193" s="86"/>
      <c r="K193" s="86"/>
      <c r="L193" s="86"/>
      <c r="M193" s="86"/>
      <c r="N193" s="86"/>
      <c r="O193" s="86"/>
      <c r="P193" s="86"/>
    </row>
    <row r="195" spans="1:16" ht="15">
      <c r="A195" s="85" t="s">
        <v>70</v>
      </c>
      <c r="B195" s="85" t="s">
        <v>38</v>
      </c>
      <c r="C195" s="85" t="s">
        <v>10</v>
      </c>
      <c r="D195" s="85"/>
      <c r="E195" s="85"/>
      <c r="F195" s="85"/>
      <c r="G195" s="85" t="s">
        <v>39</v>
      </c>
      <c r="H195" s="85"/>
      <c r="I195" s="85"/>
      <c r="J195" s="85"/>
      <c r="K195" s="85" t="s">
        <v>40</v>
      </c>
      <c r="L195" s="85"/>
      <c r="M195" s="85" t="s">
        <v>40</v>
      </c>
      <c r="N195" s="85"/>
      <c r="O195" s="85" t="s">
        <v>40</v>
      </c>
      <c r="P195" s="85"/>
    </row>
    <row r="196" spans="1:16" ht="30.75" customHeight="1">
      <c r="A196" s="85"/>
      <c r="B196" s="85"/>
      <c r="C196" s="85" t="s">
        <v>13</v>
      </c>
      <c r="D196" s="85"/>
      <c r="E196" s="85" t="s">
        <v>14</v>
      </c>
      <c r="F196" s="85"/>
      <c r="G196" s="85" t="s">
        <v>13</v>
      </c>
      <c r="H196" s="85"/>
      <c r="I196" s="85" t="s">
        <v>14</v>
      </c>
      <c r="J196" s="85"/>
      <c r="K196" s="85" t="s">
        <v>13</v>
      </c>
      <c r="L196" s="85" t="s">
        <v>14</v>
      </c>
      <c r="M196" s="85" t="s">
        <v>13</v>
      </c>
      <c r="N196" s="85" t="s">
        <v>14</v>
      </c>
      <c r="O196" s="85" t="s">
        <v>13</v>
      </c>
      <c r="P196" s="85" t="s">
        <v>14</v>
      </c>
    </row>
    <row r="197" spans="1:16" ht="30">
      <c r="A197" s="85"/>
      <c r="B197" s="85"/>
      <c r="C197" s="10" t="s">
        <v>73</v>
      </c>
      <c r="D197" s="10" t="s">
        <v>74</v>
      </c>
      <c r="E197" s="10" t="s">
        <v>73</v>
      </c>
      <c r="F197" s="10" t="s">
        <v>74</v>
      </c>
      <c r="G197" s="10" t="s">
        <v>73</v>
      </c>
      <c r="H197" s="10" t="s">
        <v>74</v>
      </c>
      <c r="I197" s="10" t="s">
        <v>73</v>
      </c>
      <c r="J197" s="10" t="s">
        <v>74</v>
      </c>
      <c r="K197" s="85"/>
      <c r="L197" s="85"/>
      <c r="M197" s="85"/>
      <c r="N197" s="85"/>
      <c r="O197" s="85"/>
      <c r="P197" s="85"/>
    </row>
    <row r="198" spans="1:16" ht="15">
      <c r="A198" s="10">
        <v>1</v>
      </c>
      <c r="B198" s="10">
        <v>2</v>
      </c>
      <c r="C198" s="10">
        <v>3</v>
      </c>
      <c r="D198" s="10">
        <v>4</v>
      </c>
      <c r="E198" s="10">
        <v>5</v>
      </c>
      <c r="F198" s="10">
        <v>6</v>
      </c>
      <c r="G198" s="10">
        <v>7</v>
      </c>
      <c r="H198" s="10">
        <v>8</v>
      </c>
      <c r="I198" s="10">
        <v>9</v>
      </c>
      <c r="J198" s="10">
        <v>10</v>
      </c>
      <c r="K198" s="10">
        <v>11</v>
      </c>
      <c r="L198" s="10">
        <v>12</v>
      </c>
      <c r="M198" s="10">
        <v>13</v>
      </c>
      <c r="N198" s="10">
        <v>14</v>
      </c>
      <c r="O198" s="10">
        <v>15</v>
      </c>
      <c r="P198" s="10">
        <v>16</v>
      </c>
    </row>
    <row r="199" spans="1:16" ht="15">
      <c r="A199" s="10" t="s">
        <v>16</v>
      </c>
      <c r="B199" s="4" t="s">
        <v>16</v>
      </c>
      <c r="C199" s="4" t="s">
        <v>16</v>
      </c>
      <c r="D199" s="4" t="s">
        <v>16</v>
      </c>
      <c r="E199" s="4" t="s">
        <v>16</v>
      </c>
      <c r="F199" s="4" t="s">
        <v>16</v>
      </c>
      <c r="G199" s="4" t="s">
        <v>16</v>
      </c>
      <c r="H199" s="4" t="s">
        <v>16</v>
      </c>
      <c r="I199" s="4" t="s">
        <v>16</v>
      </c>
      <c r="J199" s="4" t="s">
        <v>16</v>
      </c>
      <c r="K199" s="4" t="s">
        <v>16</v>
      </c>
      <c r="L199" s="4" t="s">
        <v>16</v>
      </c>
      <c r="M199" s="4" t="s">
        <v>16</v>
      </c>
      <c r="N199" s="4" t="s">
        <v>16</v>
      </c>
      <c r="O199" s="4" t="s">
        <v>16</v>
      </c>
      <c r="P199" s="4" t="s">
        <v>16</v>
      </c>
    </row>
    <row r="200" spans="1:16" ht="15">
      <c r="A200" s="10" t="s">
        <v>16</v>
      </c>
      <c r="B200" s="10" t="s">
        <v>20</v>
      </c>
      <c r="C200" s="10" t="s">
        <v>16</v>
      </c>
      <c r="D200" s="10" t="s">
        <v>16</v>
      </c>
      <c r="E200" s="10" t="s">
        <v>16</v>
      </c>
      <c r="F200" s="10" t="s">
        <v>16</v>
      </c>
      <c r="G200" s="10" t="s">
        <v>16</v>
      </c>
      <c r="H200" s="10" t="s">
        <v>16</v>
      </c>
      <c r="I200" s="10" t="s">
        <v>16</v>
      </c>
      <c r="J200" s="10" t="s">
        <v>16</v>
      </c>
      <c r="K200" s="10" t="s">
        <v>16</v>
      </c>
      <c r="L200" s="10" t="s">
        <v>16</v>
      </c>
      <c r="M200" s="10" t="s">
        <v>16</v>
      </c>
      <c r="N200" s="10" t="s">
        <v>16</v>
      </c>
      <c r="O200" s="10" t="s">
        <v>16</v>
      </c>
      <c r="P200" s="10" t="s">
        <v>16</v>
      </c>
    </row>
    <row r="201" spans="1:16" ht="45">
      <c r="A201" s="10" t="s">
        <v>16</v>
      </c>
      <c r="B201" s="10" t="s">
        <v>41</v>
      </c>
      <c r="C201" s="10" t="s">
        <v>18</v>
      </c>
      <c r="D201" s="10" t="s">
        <v>18</v>
      </c>
      <c r="E201" s="10" t="s">
        <v>16</v>
      </c>
      <c r="F201" s="10" t="s">
        <v>16</v>
      </c>
      <c r="G201" s="10" t="s">
        <v>18</v>
      </c>
      <c r="H201" s="10" t="s">
        <v>18</v>
      </c>
      <c r="I201" s="10" t="s">
        <v>16</v>
      </c>
      <c r="J201" s="10" t="s">
        <v>16</v>
      </c>
      <c r="K201" s="10" t="s">
        <v>18</v>
      </c>
      <c r="L201" s="10" t="s">
        <v>16</v>
      </c>
      <c r="M201" s="10" t="s">
        <v>18</v>
      </c>
      <c r="N201" s="10" t="s">
        <v>16</v>
      </c>
      <c r="O201" s="10" t="s">
        <v>18</v>
      </c>
      <c r="P201" s="10" t="s">
        <v>16</v>
      </c>
    </row>
    <row r="204" spans="1:12" ht="15">
      <c r="A204" s="80" t="s">
        <v>87</v>
      </c>
      <c r="B204" s="80"/>
      <c r="C204" s="80"/>
      <c r="D204" s="80"/>
      <c r="E204" s="80"/>
      <c r="F204" s="80"/>
      <c r="G204" s="80"/>
      <c r="H204" s="80"/>
      <c r="I204" s="80"/>
      <c r="J204" s="80"/>
      <c r="K204" s="80"/>
      <c r="L204" s="80"/>
    </row>
    <row r="205" spans="1:12" ht="15">
      <c r="A205" s="80" t="s">
        <v>150</v>
      </c>
      <c r="B205" s="80"/>
      <c r="C205" s="80"/>
      <c r="D205" s="80"/>
      <c r="E205" s="80"/>
      <c r="F205" s="80"/>
      <c r="G205" s="80"/>
      <c r="H205" s="80"/>
      <c r="I205" s="80"/>
      <c r="J205" s="80"/>
      <c r="K205" s="80"/>
      <c r="L205" s="80"/>
    </row>
    <row r="206" spans="1:12" ht="15">
      <c r="A206" s="84" t="s">
        <v>7</v>
      </c>
      <c r="B206" s="84"/>
      <c r="C206" s="84"/>
      <c r="D206" s="84"/>
      <c r="E206" s="84"/>
      <c r="F206" s="84"/>
      <c r="G206" s="84"/>
      <c r="H206" s="84"/>
      <c r="I206" s="84"/>
      <c r="J206" s="84"/>
      <c r="K206" s="84"/>
      <c r="L206" s="84"/>
    </row>
    <row r="207" spans="1:12" ht="15">
      <c r="A207" s="87"/>
      <c r="B207" s="87"/>
      <c r="C207" s="87"/>
      <c r="D207" s="87"/>
      <c r="E207" s="87"/>
      <c r="F207" s="87"/>
      <c r="G207" s="87"/>
      <c r="H207" s="87"/>
      <c r="I207" s="87"/>
      <c r="J207" s="87"/>
      <c r="K207" s="87"/>
      <c r="L207" s="87"/>
    </row>
    <row r="209" spans="1:12" ht="21.75" customHeight="1">
      <c r="A209" s="85" t="s">
        <v>26</v>
      </c>
      <c r="B209" s="85" t="s">
        <v>42</v>
      </c>
      <c r="C209" s="85" t="s">
        <v>43</v>
      </c>
      <c r="D209" s="85" t="s">
        <v>120</v>
      </c>
      <c r="E209" s="85"/>
      <c r="F209" s="85"/>
      <c r="G209" s="85" t="s">
        <v>121</v>
      </c>
      <c r="H209" s="85"/>
      <c r="I209" s="85"/>
      <c r="J209" s="85" t="s">
        <v>122</v>
      </c>
      <c r="K209" s="85"/>
      <c r="L209" s="85"/>
    </row>
    <row r="210" spans="1:12" ht="30">
      <c r="A210" s="85"/>
      <c r="B210" s="85"/>
      <c r="C210" s="85"/>
      <c r="D210" s="10" t="s">
        <v>13</v>
      </c>
      <c r="E210" s="10" t="s">
        <v>14</v>
      </c>
      <c r="F210" s="10" t="s">
        <v>75</v>
      </c>
      <c r="G210" s="10" t="s">
        <v>13</v>
      </c>
      <c r="H210" s="10" t="s">
        <v>14</v>
      </c>
      <c r="I210" s="10" t="s">
        <v>66</v>
      </c>
      <c r="J210" s="10" t="s">
        <v>13</v>
      </c>
      <c r="K210" s="10" t="s">
        <v>14</v>
      </c>
      <c r="L210" s="10" t="s">
        <v>76</v>
      </c>
    </row>
    <row r="211" spans="1:12" ht="15">
      <c r="A211" s="10">
        <v>1</v>
      </c>
      <c r="B211" s="10">
        <v>2</v>
      </c>
      <c r="C211" s="10">
        <v>3</v>
      </c>
      <c r="D211" s="10">
        <v>4</v>
      </c>
      <c r="E211" s="10">
        <v>5</v>
      </c>
      <c r="F211" s="10">
        <v>6</v>
      </c>
      <c r="G211" s="10">
        <v>7</v>
      </c>
      <c r="H211" s="10">
        <v>8</v>
      </c>
      <c r="I211" s="10">
        <v>9</v>
      </c>
      <c r="J211" s="10">
        <v>10</v>
      </c>
      <c r="K211" s="10">
        <v>11</v>
      </c>
      <c r="L211" s="10">
        <v>12</v>
      </c>
    </row>
    <row r="212" spans="1:12" ht="90">
      <c r="A212" s="10">
        <v>1</v>
      </c>
      <c r="B212" s="4" t="s">
        <v>153</v>
      </c>
      <c r="C212" s="4" t="s">
        <v>182</v>
      </c>
      <c r="D212" s="29">
        <f>C82</f>
        <v>1673327</v>
      </c>
      <c r="E212" s="29">
        <f>D82</f>
        <v>970043</v>
      </c>
      <c r="F212" s="29">
        <f>E212+D212</f>
        <v>2643370</v>
      </c>
      <c r="G212" s="29">
        <f>G133</f>
        <v>5289533</v>
      </c>
      <c r="H212" s="29">
        <f>H133</f>
        <v>3236150</v>
      </c>
      <c r="I212" s="29">
        <f>H212+G212</f>
        <v>8525683</v>
      </c>
      <c r="J212" s="29"/>
      <c r="K212" s="29"/>
      <c r="L212" s="29"/>
    </row>
    <row r="213" spans="1:12" s="41" customFormat="1" ht="75">
      <c r="A213" s="40">
        <v>2</v>
      </c>
      <c r="B213" s="4" t="s">
        <v>155</v>
      </c>
      <c r="C213" s="4" t="s">
        <v>183</v>
      </c>
      <c r="D213" s="4"/>
      <c r="E213" s="4"/>
      <c r="F213" s="4"/>
      <c r="G213" s="4"/>
      <c r="H213" s="4"/>
      <c r="I213" s="4"/>
      <c r="J213" s="29">
        <f>K82</f>
        <v>6689900</v>
      </c>
      <c r="K213" s="29">
        <f>L82</f>
        <v>4245134</v>
      </c>
      <c r="L213" s="29">
        <f>K213+J213</f>
        <v>10935034</v>
      </c>
    </row>
    <row r="214" spans="1:12" ht="15">
      <c r="A214" s="10" t="s">
        <v>16</v>
      </c>
      <c r="B214" s="10" t="s">
        <v>20</v>
      </c>
      <c r="C214" s="4" t="s">
        <v>16</v>
      </c>
      <c r="D214" s="4" t="s">
        <v>16</v>
      </c>
      <c r="E214" s="4" t="s">
        <v>16</v>
      </c>
      <c r="F214" s="4" t="s">
        <v>16</v>
      </c>
      <c r="G214" s="4" t="s">
        <v>16</v>
      </c>
      <c r="H214" s="4" t="s">
        <v>16</v>
      </c>
      <c r="I214" s="4" t="s">
        <v>16</v>
      </c>
      <c r="J214" s="4" t="s">
        <v>16</v>
      </c>
      <c r="K214" s="4" t="s">
        <v>16</v>
      </c>
      <c r="L214" s="4" t="s">
        <v>16</v>
      </c>
    </row>
    <row r="216" spans="1:9" ht="15">
      <c r="A216" s="86" t="s">
        <v>154</v>
      </c>
      <c r="B216" s="86"/>
      <c r="C216" s="86"/>
      <c r="D216" s="86"/>
      <c r="E216" s="86"/>
      <c r="F216" s="86"/>
      <c r="G216" s="86"/>
      <c r="H216" s="86"/>
      <c r="I216" s="86"/>
    </row>
    <row r="217" ht="15">
      <c r="A217" s="11" t="s">
        <v>7</v>
      </c>
    </row>
    <row r="219" spans="1:9" ht="21.75" customHeight="1">
      <c r="A219" s="85" t="s">
        <v>70</v>
      </c>
      <c r="B219" s="85" t="s">
        <v>42</v>
      </c>
      <c r="C219" s="85" t="s">
        <v>43</v>
      </c>
      <c r="D219" s="85" t="s">
        <v>124</v>
      </c>
      <c r="E219" s="85"/>
      <c r="F219" s="85"/>
      <c r="G219" s="85" t="s">
        <v>125</v>
      </c>
      <c r="H219" s="85"/>
      <c r="I219" s="85"/>
    </row>
    <row r="220" spans="1:9" ht="33" customHeight="1">
      <c r="A220" s="85"/>
      <c r="B220" s="85"/>
      <c r="C220" s="85"/>
      <c r="D220" s="10" t="s">
        <v>13</v>
      </c>
      <c r="E220" s="10" t="s">
        <v>14</v>
      </c>
      <c r="F220" s="10" t="s">
        <v>75</v>
      </c>
      <c r="G220" s="10" t="s">
        <v>13</v>
      </c>
      <c r="H220" s="10" t="s">
        <v>14</v>
      </c>
      <c r="I220" s="10" t="s">
        <v>66</v>
      </c>
    </row>
    <row r="221" spans="1:9" ht="15">
      <c r="A221" s="10">
        <v>1</v>
      </c>
      <c r="B221" s="10">
        <v>2</v>
      </c>
      <c r="C221" s="10">
        <v>3</v>
      </c>
      <c r="D221" s="10">
        <v>4</v>
      </c>
      <c r="E221" s="10">
        <v>5</v>
      </c>
      <c r="F221" s="10">
        <v>6</v>
      </c>
      <c r="G221" s="10">
        <v>7</v>
      </c>
      <c r="H221" s="10">
        <v>8</v>
      </c>
      <c r="I221" s="10">
        <v>9</v>
      </c>
    </row>
    <row r="222" spans="1:9" ht="84.75" customHeight="1">
      <c r="A222" s="10">
        <v>1</v>
      </c>
      <c r="B222" s="4" t="str">
        <f>$B$213</f>
        <v>Програми з благоустрою території Саксаганського району на 2020 – 2022 роки</v>
      </c>
      <c r="C222" s="4" t="str">
        <f>C213</f>
        <v> Рішенням Саксаганської районної у місті ради від 24.12.2019  № 364</v>
      </c>
      <c r="D222" s="24">
        <f>C146</f>
        <v>7049826</v>
      </c>
      <c r="E222" s="24">
        <f>D146</f>
        <v>6200</v>
      </c>
      <c r="F222" s="24">
        <f>E222+D222</f>
        <v>7056026</v>
      </c>
      <c r="G222" s="29">
        <f>G146</f>
        <v>7411511</v>
      </c>
      <c r="H222" s="29">
        <f>H146</f>
        <v>6500</v>
      </c>
      <c r="I222" s="29">
        <f>G222+H222</f>
        <v>7418011</v>
      </c>
    </row>
    <row r="223" spans="1:9" ht="15">
      <c r="A223" s="10" t="s">
        <v>16</v>
      </c>
      <c r="B223" s="10" t="s">
        <v>20</v>
      </c>
      <c r="C223" s="4" t="s">
        <v>16</v>
      </c>
      <c r="D223" s="29">
        <f aca="true" t="shared" si="13" ref="D223:I223">D222</f>
        <v>7049826</v>
      </c>
      <c r="E223" s="29">
        <f t="shared" si="13"/>
        <v>6200</v>
      </c>
      <c r="F223" s="29">
        <f t="shared" si="13"/>
        <v>7056026</v>
      </c>
      <c r="G223" s="29">
        <f t="shared" si="13"/>
        <v>7411511</v>
      </c>
      <c r="H223" s="29">
        <f t="shared" si="13"/>
        <v>6500</v>
      </c>
      <c r="I223" s="29">
        <f t="shared" si="13"/>
        <v>7418011</v>
      </c>
    </row>
    <row r="225" spans="1:13" ht="15">
      <c r="A225" s="86" t="s">
        <v>156</v>
      </c>
      <c r="B225" s="86"/>
      <c r="C225" s="86"/>
      <c r="D225" s="86"/>
      <c r="E225" s="86"/>
      <c r="F225" s="86"/>
      <c r="G225" s="86"/>
      <c r="H225" s="86"/>
      <c r="I225" s="86"/>
      <c r="J225" s="86"/>
      <c r="K225" s="86"/>
      <c r="L225" s="86"/>
      <c r="M225" s="86"/>
    </row>
    <row r="226" ht="15">
      <c r="A226" s="11" t="s">
        <v>7</v>
      </c>
    </row>
    <row r="227" spans="1:14" ht="120" customHeight="1">
      <c r="A227" s="90" t="s">
        <v>78</v>
      </c>
      <c r="B227" s="91"/>
      <c r="C227" s="88" t="s">
        <v>77</v>
      </c>
      <c r="D227" s="85" t="s">
        <v>44</v>
      </c>
      <c r="E227" s="85" t="s">
        <v>120</v>
      </c>
      <c r="F227" s="85"/>
      <c r="G227" s="85" t="s">
        <v>121</v>
      </c>
      <c r="H227" s="85"/>
      <c r="I227" s="85" t="s">
        <v>122</v>
      </c>
      <c r="J227" s="85"/>
      <c r="K227" s="85" t="s">
        <v>124</v>
      </c>
      <c r="L227" s="85"/>
      <c r="M227" s="85" t="s">
        <v>125</v>
      </c>
      <c r="N227" s="85"/>
    </row>
    <row r="228" spans="1:14" ht="124.5" customHeight="1">
      <c r="A228" s="90"/>
      <c r="B228" s="91"/>
      <c r="C228" s="89"/>
      <c r="D228" s="85"/>
      <c r="E228" s="10" t="s">
        <v>46</v>
      </c>
      <c r="F228" s="10" t="s">
        <v>45</v>
      </c>
      <c r="G228" s="10" t="s">
        <v>46</v>
      </c>
      <c r="H228" s="10" t="s">
        <v>45</v>
      </c>
      <c r="I228" s="10" t="s">
        <v>46</v>
      </c>
      <c r="J228" s="10" t="s">
        <v>45</v>
      </c>
      <c r="K228" s="10" t="s">
        <v>46</v>
      </c>
      <c r="L228" s="10" t="s">
        <v>45</v>
      </c>
      <c r="M228" s="10" t="s">
        <v>46</v>
      </c>
      <c r="N228" s="10" t="s">
        <v>45</v>
      </c>
    </row>
    <row r="229" spans="1:14" ht="15">
      <c r="A229" s="90">
        <v>1</v>
      </c>
      <c r="B229" s="91"/>
      <c r="C229" s="10">
        <v>2</v>
      </c>
      <c r="D229" s="10">
        <v>3</v>
      </c>
      <c r="E229" s="10">
        <v>4</v>
      </c>
      <c r="F229" s="10">
        <v>5</v>
      </c>
      <c r="G229" s="10">
        <v>6</v>
      </c>
      <c r="H229" s="10">
        <v>7</v>
      </c>
      <c r="I229" s="10">
        <v>8</v>
      </c>
      <c r="J229" s="10">
        <v>9</v>
      </c>
      <c r="K229" s="10">
        <v>10</v>
      </c>
      <c r="L229" s="10">
        <v>11</v>
      </c>
      <c r="M229" s="10">
        <v>12</v>
      </c>
      <c r="N229" s="10">
        <v>13</v>
      </c>
    </row>
    <row r="230" spans="1:14" ht="63.75" customHeight="1">
      <c r="A230" s="90" t="s">
        <v>184</v>
      </c>
      <c r="B230" s="91"/>
      <c r="C230" s="48">
        <v>2019</v>
      </c>
      <c r="D230" s="43">
        <v>1394426</v>
      </c>
      <c r="E230" s="10" t="s">
        <v>16</v>
      </c>
      <c r="F230" s="10" t="s">
        <v>16</v>
      </c>
      <c r="G230" s="43">
        <v>1394426</v>
      </c>
      <c r="H230" s="48">
        <v>100</v>
      </c>
      <c r="I230" s="10" t="s">
        <v>16</v>
      </c>
      <c r="J230" s="10" t="s">
        <v>16</v>
      </c>
      <c r="K230" s="10" t="s">
        <v>16</v>
      </c>
      <c r="L230" s="10" t="s">
        <v>16</v>
      </c>
      <c r="M230" s="10" t="s">
        <v>16</v>
      </c>
      <c r="N230" s="10" t="s">
        <v>16</v>
      </c>
    </row>
    <row r="231" spans="1:14" ht="47.25" customHeight="1">
      <c r="A231" s="90" t="s">
        <v>185</v>
      </c>
      <c r="B231" s="91"/>
      <c r="C231" s="48">
        <v>2019</v>
      </c>
      <c r="D231" s="43">
        <v>1331931</v>
      </c>
      <c r="E231" s="10" t="s">
        <v>16</v>
      </c>
      <c r="F231" s="10" t="s">
        <v>16</v>
      </c>
      <c r="G231" s="43">
        <v>1331931</v>
      </c>
      <c r="H231" s="48">
        <v>100</v>
      </c>
      <c r="I231" s="10" t="s">
        <v>16</v>
      </c>
      <c r="J231" s="10" t="s">
        <v>16</v>
      </c>
      <c r="K231" s="10" t="s">
        <v>16</v>
      </c>
      <c r="L231" s="10" t="s">
        <v>16</v>
      </c>
      <c r="M231" s="10" t="s">
        <v>16</v>
      </c>
      <c r="N231" s="10" t="s">
        <v>16</v>
      </c>
    </row>
    <row r="232" spans="1:14" s="63" customFormat="1" ht="47.25" customHeight="1">
      <c r="A232" s="70" t="s">
        <v>186</v>
      </c>
      <c r="B232" s="70"/>
      <c r="C232" s="64">
        <v>2020</v>
      </c>
      <c r="D232" s="65"/>
      <c r="E232" s="64"/>
      <c r="F232" s="64"/>
      <c r="G232" s="65"/>
      <c r="H232" s="64"/>
      <c r="I232" s="65">
        <v>456000</v>
      </c>
      <c r="J232" s="64">
        <v>100</v>
      </c>
      <c r="K232" s="64"/>
      <c r="L232" s="64"/>
      <c r="M232" s="64"/>
      <c r="N232" s="64"/>
    </row>
    <row r="233" spans="1:14" s="45" customFormat="1" ht="47.25" customHeight="1">
      <c r="A233" s="70" t="s">
        <v>187</v>
      </c>
      <c r="B233" s="70"/>
      <c r="C233" s="64">
        <v>2020</v>
      </c>
      <c r="D233" s="65"/>
      <c r="E233" s="64"/>
      <c r="F233" s="64"/>
      <c r="G233" s="65"/>
      <c r="H233" s="64"/>
      <c r="I233" s="65">
        <v>470060</v>
      </c>
      <c r="J233" s="64">
        <v>100</v>
      </c>
      <c r="K233" s="64"/>
      <c r="L233" s="64"/>
      <c r="M233" s="64"/>
      <c r="N233" s="64"/>
    </row>
    <row r="234" spans="1:14" s="45" customFormat="1" ht="47.25" customHeight="1">
      <c r="A234" s="70" t="s">
        <v>188</v>
      </c>
      <c r="B234" s="70"/>
      <c r="C234" s="64">
        <v>2020</v>
      </c>
      <c r="D234" s="65"/>
      <c r="E234" s="64"/>
      <c r="F234" s="64"/>
      <c r="G234" s="65"/>
      <c r="H234" s="64"/>
      <c r="I234" s="65">
        <v>475000</v>
      </c>
      <c r="J234" s="64">
        <v>100</v>
      </c>
      <c r="K234" s="64"/>
      <c r="L234" s="64"/>
      <c r="M234" s="64"/>
      <c r="N234" s="64"/>
    </row>
    <row r="235" spans="1:14" ht="50.25" customHeight="1">
      <c r="A235" s="70" t="s">
        <v>189</v>
      </c>
      <c r="B235" s="70"/>
      <c r="C235" s="66">
        <v>2020</v>
      </c>
      <c r="D235" s="66"/>
      <c r="E235" s="66"/>
      <c r="F235" s="66"/>
      <c r="G235" s="66"/>
      <c r="H235" s="66"/>
      <c r="I235" s="65">
        <v>1320975</v>
      </c>
      <c r="J235" s="66">
        <v>100</v>
      </c>
      <c r="K235" s="66"/>
      <c r="L235" s="66"/>
      <c r="M235" s="66"/>
      <c r="N235" s="66"/>
    </row>
    <row r="236" spans="1:14" ht="29.25" customHeight="1">
      <c r="A236" s="70" t="s">
        <v>181</v>
      </c>
      <c r="B236" s="70"/>
      <c r="C236" s="66">
        <v>2020</v>
      </c>
      <c r="D236" s="67"/>
      <c r="E236" s="67"/>
      <c r="F236" s="67"/>
      <c r="G236" s="67"/>
      <c r="H236" s="67"/>
      <c r="I236" s="65">
        <v>1319170</v>
      </c>
      <c r="J236" s="66">
        <v>100</v>
      </c>
      <c r="K236" s="67"/>
      <c r="L236" s="67"/>
      <c r="M236" s="67"/>
      <c r="N236" s="67"/>
    </row>
    <row r="237" spans="1:9" s="63" customFormat="1" ht="15">
      <c r="A237" s="61"/>
      <c r="B237" s="61"/>
      <c r="C237" s="61"/>
      <c r="I237" s="62"/>
    </row>
    <row r="238" spans="1:10" ht="75.75" customHeight="1">
      <c r="A238" s="80" t="s">
        <v>165</v>
      </c>
      <c r="B238" s="80"/>
      <c r="C238" s="80"/>
      <c r="D238" s="80"/>
      <c r="E238" s="80"/>
      <c r="F238" s="80"/>
      <c r="G238" s="80"/>
      <c r="H238" s="80"/>
      <c r="I238" s="80"/>
      <c r="J238" s="80"/>
    </row>
    <row r="239" spans="1:10" ht="15">
      <c r="A239" s="80" t="s">
        <v>168</v>
      </c>
      <c r="B239" s="80"/>
      <c r="C239" s="80"/>
      <c r="D239" s="80"/>
      <c r="E239" s="80"/>
      <c r="F239" s="80"/>
      <c r="G239" s="80"/>
      <c r="H239" s="80"/>
      <c r="I239" s="80"/>
      <c r="J239" s="80"/>
    </row>
    <row r="240" spans="1:10" ht="15">
      <c r="A240" s="80" t="s">
        <v>166</v>
      </c>
      <c r="B240" s="80"/>
      <c r="C240" s="80"/>
      <c r="D240" s="80"/>
      <c r="E240" s="80"/>
      <c r="F240" s="80"/>
      <c r="G240" s="80"/>
      <c r="H240" s="80"/>
      <c r="I240" s="80"/>
      <c r="J240" s="80"/>
    </row>
    <row r="241" ht="15">
      <c r="A241" s="11" t="s">
        <v>7</v>
      </c>
    </row>
    <row r="244" spans="1:11" ht="72.75" customHeight="1">
      <c r="A244" s="70" t="s">
        <v>47</v>
      </c>
      <c r="B244" s="70" t="s">
        <v>9</v>
      </c>
      <c r="C244" s="70" t="s">
        <v>48</v>
      </c>
      <c r="D244" s="70" t="s">
        <v>79</v>
      </c>
      <c r="E244" s="70" t="s">
        <v>49</v>
      </c>
      <c r="F244" s="70" t="s">
        <v>50</v>
      </c>
      <c r="G244" s="70" t="s">
        <v>80</v>
      </c>
      <c r="H244" s="70" t="s">
        <v>51</v>
      </c>
      <c r="I244" s="70"/>
      <c r="J244" s="70" t="s">
        <v>81</v>
      </c>
      <c r="K244" s="63"/>
    </row>
    <row r="245" spans="1:11" ht="30">
      <c r="A245" s="70"/>
      <c r="B245" s="70"/>
      <c r="C245" s="70"/>
      <c r="D245" s="70"/>
      <c r="E245" s="70"/>
      <c r="F245" s="70"/>
      <c r="G245" s="70"/>
      <c r="H245" s="48" t="s">
        <v>52</v>
      </c>
      <c r="I245" s="48" t="s">
        <v>53</v>
      </c>
      <c r="J245" s="70"/>
      <c r="K245" s="63"/>
    </row>
    <row r="246" spans="1:11" ht="15">
      <c r="A246" s="48">
        <v>1</v>
      </c>
      <c r="B246" s="48">
        <v>2</v>
      </c>
      <c r="C246" s="48">
        <v>3</v>
      </c>
      <c r="D246" s="48">
        <v>4</v>
      </c>
      <c r="E246" s="48">
        <v>5</v>
      </c>
      <c r="F246" s="48">
        <v>6</v>
      </c>
      <c r="G246" s="48">
        <v>7</v>
      </c>
      <c r="H246" s="48">
        <v>8</v>
      </c>
      <c r="I246" s="48">
        <v>9</v>
      </c>
      <c r="J246" s="48">
        <v>10</v>
      </c>
      <c r="K246" s="63"/>
    </row>
    <row r="247" spans="1:11" s="45" customFormat="1" ht="30">
      <c r="A247" s="48">
        <f aca="true" t="shared" si="14" ref="A247:B254">A74</f>
        <v>2210</v>
      </c>
      <c r="B247" s="48" t="str">
        <f t="shared" si="14"/>
        <v>Предмети, матеріали, обладнання та інвентар</v>
      </c>
      <c r="C247" s="52">
        <v>131838</v>
      </c>
      <c r="D247" s="52">
        <f aca="true" t="shared" si="15" ref="D247:D254">F74</f>
        <v>131734</v>
      </c>
      <c r="E247" s="48"/>
      <c r="F247" s="48"/>
      <c r="G247" s="48">
        <f>F247-E247</f>
        <v>0</v>
      </c>
      <c r="H247" s="48"/>
      <c r="I247" s="48"/>
      <c r="J247" s="52">
        <f>D247+F247</f>
        <v>131734</v>
      </c>
      <c r="K247" s="63"/>
    </row>
    <row r="248" spans="1:11" s="45" customFormat="1" ht="15">
      <c r="A248" s="48">
        <f t="shared" si="14"/>
        <v>2240</v>
      </c>
      <c r="B248" s="48" t="str">
        <f t="shared" si="14"/>
        <v>Оплата послуг (крім комунальних)</v>
      </c>
      <c r="C248" s="52">
        <f>1528102+3717</f>
        <v>1531819</v>
      </c>
      <c r="D248" s="52">
        <f t="shared" si="15"/>
        <v>1527303</v>
      </c>
      <c r="E248" s="48"/>
      <c r="F248" s="48"/>
      <c r="G248" s="48">
        <f aca="true" t="shared" si="16" ref="G248:G254">F248-E248</f>
        <v>0</v>
      </c>
      <c r="H248" s="48"/>
      <c r="I248" s="48"/>
      <c r="J248" s="52">
        <f aca="true" t="shared" si="17" ref="J248:J254">D248+F248</f>
        <v>1527303</v>
      </c>
      <c r="K248" s="63"/>
    </row>
    <row r="249" spans="1:11" s="45" customFormat="1" ht="30">
      <c r="A249" s="48">
        <f t="shared" si="14"/>
        <v>2272</v>
      </c>
      <c r="B249" s="48" t="str">
        <f t="shared" si="14"/>
        <v>Оплата водопостачання та водовідведення</v>
      </c>
      <c r="C249" s="52">
        <v>5791</v>
      </c>
      <c r="D249" s="52">
        <f t="shared" si="15"/>
        <v>5791</v>
      </c>
      <c r="E249" s="48"/>
      <c r="F249" s="48"/>
      <c r="G249" s="48">
        <f t="shared" si="16"/>
        <v>0</v>
      </c>
      <c r="H249" s="48"/>
      <c r="I249" s="48"/>
      <c r="J249" s="52">
        <f t="shared" si="17"/>
        <v>5791</v>
      </c>
      <c r="K249" s="63"/>
    </row>
    <row r="250" spans="1:11" s="45" customFormat="1" ht="15">
      <c r="A250" s="48">
        <f t="shared" si="14"/>
        <v>2273</v>
      </c>
      <c r="B250" s="48" t="str">
        <f t="shared" si="14"/>
        <v>Оплата електроенергії</v>
      </c>
      <c r="C250" s="52">
        <v>5745</v>
      </c>
      <c r="D250" s="52">
        <f t="shared" si="15"/>
        <v>5745</v>
      </c>
      <c r="E250" s="48"/>
      <c r="F250" s="48"/>
      <c r="G250" s="48">
        <f t="shared" si="16"/>
        <v>0</v>
      </c>
      <c r="H250" s="48"/>
      <c r="I250" s="48"/>
      <c r="J250" s="52">
        <f t="shared" si="17"/>
        <v>5745</v>
      </c>
      <c r="K250" s="63"/>
    </row>
    <row r="251" spans="1:11" s="45" customFormat="1" ht="15">
      <c r="A251" s="48">
        <f t="shared" si="14"/>
        <v>2274</v>
      </c>
      <c r="B251" s="48" t="str">
        <f t="shared" si="14"/>
        <v>Оплата природного газу</v>
      </c>
      <c r="C251" s="52">
        <v>2761</v>
      </c>
      <c r="D251" s="52">
        <f t="shared" si="15"/>
        <v>2754</v>
      </c>
      <c r="E251" s="48"/>
      <c r="F251" s="48"/>
      <c r="G251" s="48">
        <f t="shared" si="16"/>
        <v>0</v>
      </c>
      <c r="H251" s="48"/>
      <c r="I251" s="48"/>
      <c r="J251" s="52">
        <f t="shared" si="17"/>
        <v>2754</v>
      </c>
      <c r="K251" s="63"/>
    </row>
    <row r="252" spans="1:11" s="45" customFormat="1" ht="15">
      <c r="A252" s="48">
        <f t="shared" si="14"/>
        <v>2800</v>
      </c>
      <c r="B252" s="48" t="str">
        <f t="shared" si="14"/>
        <v>Інші поточні видатки</v>
      </c>
      <c r="C252" s="52">
        <v>615</v>
      </c>
      <c r="D252" s="52">
        <f t="shared" si="15"/>
        <v>458</v>
      </c>
      <c r="E252" s="48"/>
      <c r="F252" s="48"/>
      <c r="G252" s="48">
        <f t="shared" si="16"/>
        <v>0</v>
      </c>
      <c r="H252" s="48"/>
      <c r="I252" s="48"/>
      <c r="J252" s="52">
        <f t="shared" si="17"/>
        <v>458</v>
      </c>
      <c r="K252" s="63"/>
    </row>
    <row r="253" spans="1:11" s="45" customFormat="1" ht="30">
      <c r="A253" s="48">
        <f t="shared" si="14"/>
        <v>3110</v>
      </c>
      <c r="B253" s="48" t="str">
        <f t="shared" si="14"/>
        <v>Придбання обладнання і предметів довгострокового користування</v>
      </c>
      <c r="C253" s="52">
        <v>969628</v>
      </c>
      <c r="D253" s="52">
        <f t="shared" si="15"/>
        <v>969585</v>
      </c>
      <c r="E253" s="48"/>
      <c r="F253" s="48"/>
      <c r="G253" s="48">
        <f t="shared" si="16"/>
        <v>0</v>
      </c>
      <c r="H253" s="48"/>
      <c r="I253" s="48"/>
      <c r="J253" s="52">
        <f t="shared" si="17"/>
        <v>969585</v>
      </c>
      <c r="K253" s="63"/>
    </row>
    <row r="254" spans="1:11" s="45" customFormat="1" ht="15">
      <c r="A254" s="48">
        <f t="shared" si="14"/>
        <v>3132</v>
      </c>
      <c r="B254" s="48" t="str">
        <f t="shared" si="14"/>
        <v>Капітальний ремонт інших об'єктів</v>
      </c>
      <c r="C254" s="52"/>
      <c r="D254" s="52">
        <f t="shared" si="15"/>
        <v>0</v>
      </c>
      <c r="E254" s="48"/>
      <c r="F254" s="48"/>
      <c r="G254" s="48">
        <f t="shared" si="16"/>
        <v>0</v>
      </c>
      <c r="H254" s="48"/>
      <c r="I254" s="48"/>
      <c r="J254" s="52">
        <f t="shared" si="17"/>
        <v>0</v>
      </c>
      <c r="K254" s="63"/>
    </row>
    <row r="255" spans="1:11" ht="15">
      <c r="A255" s="48" t="s">
        <v>16</v>
      </c>
      <c r="B255" s="48" t="s">
        <v>20</v>
      </c>
      <c r="C255" s="52">
        <f>SUM(C247:C254)</f>
        <v>2648197</v>
      </c>
      <c r="D255" s="52">
        <f aca="true" t="shared" si="18" ref="D255:J255">SUM(D247:D254)</f>
        <v>2643370</v>
      </c>
      <c r="E255" s="52">
        <f t="shared" si="18"/>
        <v>0</v>
      </c>
      <c r="F255" s="52">
        <f t="shared" si="18"/>
        <v>0</v>
      </c>
      <c r="G255" s="52">
        <f t="shared" si="18"/>
        <v>0</v>
      </c>
      <c r="H255" s="52">
        <f t="shared" si="18"/>
        <v>0</v>
      </c>
      <c r="I255" s="52">
        <f t="shared" si="18"/>
        <v>0</v>
      </c>
      <c r="J255" s="52">
        <f t="shared" si="18"/>
        <v>2643370</v>
      </c>
      <c r="K255" s="63"/>
    </row>
    <row r="258" spans="1:12" ht="15">
      <c r="A258" s="86" t="s">
        <v>167</v>
      </c>
      <c r="B258" s="86"/>
      <c r="C258" s="86"/>
      <c r="D258" s="86"/>
      <c r="E258" s="86"/>
      <c r="F258" s="86"/>
      <c r="G258" s="86"/>
      <c r="H258" s="86"/>
      <c r="I258" s="86"/>
      <c r="J258" s="86"/>
      <c r="K258" s="86"/>
      <c r="L258" s="86"/>
    </row>
    <row r="259" ht="15">
      <c r="A259" s="11" t="s">
        <v>7</v>
      </c>
    </row>
    <row r="262" spans="1:12" ht="15">
      <c r="A262" s="70" t="s">
        <v>47</v>
      </c>
      <c r="B262" s="70" t="s">
        <v>9</v>
      </c>
      <c r="C262" s="70" t="s">
        <v>172</v>
      </c>
      <c r="D262" s="70"/>
      <c r="E262" s="70"/>
      <c r="F262" s="70"/>
      <c r="G262" s="70"/>
      <c r="H262" s="70" t="s">
        <v>173</v>
      </c>
      <c r="I262" s="70"/>
      <c r="J262" s="70"/>
      <c r="K262" s="70"/>
      <c r="L262" s="70"/>
    </row>
    <row r="263" spans="1:12" ht="150.75" customHeight="1">
      <c r="A263" s="70"/>
      <c r="B263" s="70"/>
      <c r="C263" s="70" t="s">
        <v>54</v>
      </c>
      <c r="D263" s="70" t="s">
        <v>55</v>
      </c>
      <c r="E263" s="70" t="s">
        <v>56</v>
      </c>
      <c r="F263" s="70"/>
      <c r="G263" s="70" t="s">
        <v>82</v>
      </c>
      <c r="H263" s="70" t="s">
        <v>57</v>
      </c>
      <c r="I263" s="70" t="s">
        <v>83</v>
      </c>
      <c r="J263" s="70" t="s">
        <v>56</v>
      </c>
      <c r="K263" s="70"/>
      <c r="L263" s="70" t="s">
        <v>84</v>
      </c>
    </row>
    <row r="264" spans="1:12" ht="30">
      <c r="A264" s="70"/>
      <c r="B264" s="70"/>
      <c r="C264" s="70"/>
      <c r="D264" s="70"/>
      <c r="E264" s="48" t="s">
        <v>52</v>
      </c>
      <c r="F264" s="48" t="s">
        <v>53</v>
      </c>
      <c r="G264" s="70"/>
      <c r="H264" s="70"/>
      <c r="I264" s="70"/>
      <c r="J264" s="48" t="s">
        <v>52</v>
      </c>
      <c r="K264" s="48" t="s">
        <v>53</v>
      </c>
      <c r="L264" s="70"/>
    </row>
    <row r="265" spans="1:12" ht="15">
      <c r="A265" s="48">
        <v>1</v>
      </c>
      <c r="B265" s="48">
        <v>2</v>
      </c>
      <c r="C265" s="48">
        <v>3</v>
      </c>
      <c r="D265" s="48">
        <v>4</v>
      </c>
      <c r="E265" s="48">
        <v>5</v>
      </c>
      <c r="F265" s="48">
        <v>6</v>
      </c>
      <c r="G265" s="48">
        <v>7</v>
      </c>
      <c r="H265" s="48">
        <v>8</v>
      </c>
      <c r="I265" s="48">
        <v>9</v>
      </c>
      <c r="J265" s="48">
        <v>10</v>
      </c>
      <c r="K265" s="48">
        <v>11</v>
      </c>
      <c r="L265" s="48">
        <v>12</v>
      </c>
    </row>
    <row r="266" spans="1:12" s="45" customFormat="1" ht="30">
      <c r="A266" s="48">
        <f aca="true" t="shared" si="19" ref="A266:B273">A247</f>
        <v>2210</v>
      </c>
      <c r="B266" s="48" t="str">
        <f t="shared" si="19"/>
        <v>Предмети, матеріали, обладнання та інвентар</v>
      </c>
      <c r="C266" s="52">
        <f aca="true" t="shared" si="20" ref="C266:C274">J74</f>
        <v>228959</v>
      </c>
      <c r="D266" s="48"/>
      <c r="E266" s="48"/>
      <c r="F266" s="48"/>
      <c r="G266" s="52">
        <f>C266-E266</f>
        <v>228959</v>
      </c>
      <c r="H266" s="52">
        <f aca="true" t="shared" si="21" ref="H266:H274">N74</f>
        <v>0</v>
      </c>
      <c r="I266" s="48">
        <f>D266-E266-F266</f>
        <v>0</v>
      </c>
      <c r="J266" s="48"/>
      <c r="K266" s="48"/>
      <c r="L266" s="52">
        <f>H266-J266</f>
        <v>0</v>
      </c>
    </row>
    <row r="267" spans="1:12" s="45" customFormat="1" ht="15">
      <c r="A267" s="48">
        <f t="shared" si="19"/>
        <v>2240</v>
      </c>
      <c r="B267" s="48" t="str">
        <f t="shared" si="19"/>
        <v>Оплата послуг (крім комунальних)</v>
      </c>
      <c r="C267" s="52">
        <f t="shared" si="20"/>
        <v>4906669</v>
      </c>
      <c r="D267" s="48"/>
      <c r="E267" s="48"/>
      <c r="F267" s="48"/>
      <c r="G267" s="52">
        <f aca="true" t="shared" si="22" ref="G267:G274">C267-E267</f>
        <v>4906669</v>
      </c>
      <c r="H267" s="52">
        <f t="shared" si="21"/>
        <v>6495769</v>
      </c>
      <c r="I267" s="48">
        <f aca="true" t="shared" si="23" ref="I267:I274">D267-E267-F267</f>
        <v>0</v>
      </c>
      <c r="J267" s="48"/>
      <c r="K267" s="48"/>
      <c r="L267" s="52">
        <f aca="true" t="shared" si="24" ref="L267:L274">H267-J267</f>
        <v>6495769</v>
      </c>
    </row>
    <row r="268" spans="1:12" s="45" customFormat="1" ht="30">
      <c r="A268" s="48">
        <f t="shared" si="19"/>
        <v>2272</v>
      </c>
      <c r="B268" s="48" t="str">
        <f t="shared" si="19"/>
        <v>Оплата водопостачання та водовідведення</v>
      </c>
      <c r="C268" s="52">
        <f t="shared" si="20"/>
        <v>20912</v>
      </c>
      <c r="D268" s="48"/>
      <c r="E268" s="48"/>
      <c r="F268" s="48"/>
      <c r="G268" s="52">
        <f t="shared" si="22"/>
        <v>20912</v>
      </c>
      <c r="H268" s="52">
        <f t="shared" si="21"/>
        <v>50280</v>
      </c>
      <c r="I268" s="48">
        <f t="shared" si="23"/>
        <v>0</v>
      </c>
      <c r="J268" s="48"/>
      <c r="K268" s="48"/>
      <c r="L268" s="52">
        <f t="shared" si="24"/>
        <v>50280</v>
      </c>
    </row>
    <row r="269" spans="1:12" s="45" customFormat="1" ht="15">
      <c r="A269" s="48">
        <f t="shared" si="19"/>
        <v>2273</v>
      </c>
      <c r="B269" s="48" t="str">
        <f t="shared" si="19"/>
        <v>Оплата електроенергії</v>
      </c>
      <c r="C269" s="52">
        <f t="shared" si="20"/>
        <v>29287</v>
      </c>
      <c r="D269" s="48"/>
      <c r="E269" s="48"/>
      <c r="F269" s="48"/>
      <c r="G269" s="52">
        <f t="shared" si="22"/>
        <v>29287</v>
      </c>
      <c r="H269" s="52">
        <f t="shared" si="21"/>
        <v>50000</v>
      </c>
      <c r="I269" s="48">
        <f t="shared" si="23"/>
        <v>0</v>
      </c>
      <c r="J269" s="48"/>
      <c r="K269" s="48"/>
      <c r="L269" s="52">
        <f t="shared" si="24"/>
        <v>50000</v>
      </c>
    </row>
    <row r="270" spans="1:12" s="45" customFormat="1" ht="15">
      <c r="A270" s="48">
        <f t="shared" si="19"/>
        <v>2274</v>
      </c>
      <c r="B270" s="48" t="str">
        <f t="shared" si="19"/>
        <v>Оплата природного газу</v>
      </c>
      <c r="C270" s="52">
        <f t="shared" si="20"/>
        <v>107833</v>
      </c>
      <c r="D270" s="48"/>
      <c r="E270" s="48"/>
      <c r="F270" s="48"/>
      <c r="G270" s="52">
        <f t="shared" si="22"/>
        <v>107833</v>
      </c>
      <c r="H270" s="52">
        <f t="shared" si="21"/>
        <v>98550</v>
      </c>
      <c r="I270" s="48">
        <f t="shared" si="23"/>
        <v>0</v>
      </c>
      <c r="J270" s="48"/>
      <c r="K270" s="48"/>
      <c r="L270" s="52">
        <f t="shared" si="24"/>
        <v>98550</v>
      </c>
    </row>
    <row r="271" spans="1:12" s="45" customFormat="1" ht="15">
      <c r="A271" s="48">
        <f t="shared" si="19"/>
        <v>2800</v>
      </c>
      <c r="B271" s="48" t="str">
        <f t="shared" si="19"/>
        <v>Інші поточні видатки</v>
      </c>
      <c r="C271" s="52">
        <f t="shared" si="20"/>
        <v>1229</v>
      </c>
      <c r="D271" s="48"/>
      <c r="E271" s="48"/>
      <c r="F271" s="48"/>
      <c r="G271" s="52">
        <f t="shared" si="22"/>
        <v>1229</v>
      </c>
      <c r="H271" s="52">
        <f t="shared" si="21"/>
        <v>1230</v>
      </c>
      <c r="I271" s="48">
        <f t="shared" si="23"/>
        <v>0</v>
      </c>
      <c r="J271" s="48"/>
      <c r="K271" s="48"/>
      <c r="L271" s="52">
        <f t="shared" si="24"/>
        <v>1230</v>
      </c>
    </row>
    <row r="272" spans="1:12" s="45" customFormat="1" ht="30">
      <c r="A272" s="48">
        <f t="shared" si="19"/>
        <v>3110</v>
      </c>
      <c r="B272" s="48" t="str">
        <f t="shared" si="19"/>
        <v>Придбання обладнання і предметів довгострокового користування</v>
      </c>
      <c r="C272" s="52">
        <f t="shared" si="20"/>
        <v>394880</v>
      </c>
      <c r="D272" s="48"/>
      <c r="E272" s="48"/>
      <c r="F272" s="48"/>
      <c r="G272" s="52">
        <f t="shared" si="22"/>
        <v>394880</v>
      </c>
      <c r="H272" s="52">
        <f t="shared" si="21"/>
        <v>0</v>
      </c>
      <c r="I272" s="48">
        <f t="shared" si="23"/>
        <v>0</v>
      </c>
      <c r="J272" s="48"/>
      <c r="K272" s="48"/>
      <c r="L272" s="52">
        <f t="shared" si="24"/>
        <v>0</v>
      </c>
    </row>
    <row r="273" spans="1:12" s="45" customFormat="1" ht="15">
      <c r="A273" s="48">
        <f t="shared" si="19"/>
        <v>3132</v>
      </c>
      <c r="B273" s="48" t="str">
        <f t="shared" si="19"/>
        <v>Капітальний ремонт інших об'єктів</v>
      </c>
      <c r="C273" s="52">
        <f t="shared" si="20"/>
        <v>2835914</v>
      </c>
      <c r="D273" s="48"/>
      <c r="E273" s="48"/>
      <c r="F273" s="48"/>
      <c r="G273" s="52">
        <f t="shared" si="22"/>
        <v>2835914</v>
      </c>
      <c r="H273" s="52">
        <f t="shared" si="21"/>
        <v>4239205</v>
      </c>
      <c r="I273" s="48">
        <f t="shared" si="23"/>
        <v>0</v>
      </c>
      <c r="J273" s="48"/>
      <c r="K273" s="48"/>
      <c r="L273" s="52">
        <f t="shared" si="24"/>
        <v>4239205</v>
      </c>
    </row>
    <row r="274" spans="1:12" ht="15">
      <c r="A274" s="48" t="s">
        <v>16</v>
      </c>
      <c r="B274" s="48" t="s">
        <v>20</v>
      </c>
      <c r="C274" s="52">
        <f t="shared" si="20"/>
        <v>8525683</v>
      </c>
      <c r="D274" s="48">
        <v>0</v>
      </c>
      <c r="E274" s="48">
        <v>0</v>
      </c>
      <c r="F274" s="48">
        <v>0</v>
      </c>
      <c r="G274" s="52">
        <f t="shared" si="22"/>
        <v>8525683</v>
      </c>
      <c r="H274" s="52">
        <f t="shared" si="21"/>
        <v>10935034</v>
      </c>
      <c r="I274" s="48">
        <f t="shared" si="23"/>
        <v>0</v>
      </c>
      <c r="J274" s="48">
        <v>0</v>
      </c>
      <c r="K274" s="48">
        <v>0</v>
      </c>
      <c r="L274" s="52">
        <f t="shared" si="24"/>
        <v>10935034</v>
      </c>
    </row>
    <row r="275" s="63" customFormat="1" ht="15"/>
    <row r="277" spans="1:9" ht="15">
      <c r="A277" s="86" t="s">
        <v>169</v>
      </c>
      <c r="B277" s="86"/>
      <c r="C277" s="86"/>
      <c r="D277" s="86"/>
      <c r="E277" s="86"/>
      <c r="F277" s="86"/>
      <c r="G277" s="86"/>
      <c r="H277" s="86"/>
      <c r="I277" s="86"/>
    </row>
    <row r="278" ht="15">
      <c r="A278" s="11" t="s">
        <v>7</v>
      </c>
    </row>
    <row r="279" spans="1:9" ht="120">
      <c r="A279" s="48" t="s">
        <v>47</v>
      </c>
      <c r="B279" s="48" t="s">
        <v>9</v>
      </c>
      <c r="C279" s="48" t="s">
        <v>48</v>
      </c>
      <c r="D279" s="48" t="s">
        <v>58</v>
      </c>
      <c r="E279" s="48" t="s">
        <v>174</v>
      </c>
      <c r="F279" s="48" t="s">
        <v>175</v>
      </c>
      <c r="G279" s="48" t="s">
        <v>176</v>
      </c>
      <c r="H279" s="48" t="s">
        <v>59</v>
      </c>
      <c r="I279" s="48" t="s">
        <v>60</v>
      </c>
    </row>
    <row r="280" spans="1:9" ht="15">
      <c r="A280" s="48">
        <v>1</v>
      </c>
      <c r="B280" s="48">
        <v>2</v>
      </c>
      <c r="C280" s="48">
        <v>3</v>
      </c>
      <c r="D280" s="48">
        <v>4</v>
      </c>
      <c r="E280" s="48">
        <v>5</v>
      </c>
      <c r="F280" s="48">
        <v>6</v>
      </c>
      <c r="G280" s="48">
        <v>7</v>
      </c>
      <c r="H280" s="48">
        <v>8</v>
      </c>
      <c r="I280" s="48">
        <v>9</v>
      </c>
    </row>
    <row r="281" spans="1:9" s="45" customFormat="1" ht="30">
      <c r="A281" s="48">
        <f aca="true" t="shared" si="25" ref="A281:B288">A266</f>
        <v>2210</v>
      </c>
      <c r="B281" s="48" t="str">
        <f t="shared" si="25"/>
        <v>Предмети, матеріали, обладнання та інвентар</v>
      </c>
      <c r="C281" s="52">
        <f aca="true" t="shared" si="26" ref="C281:D289">C247:D247</f>
        <v>131838</v>
      </c>
      <c r="D281" s="52">
        <f t="shared" si="26"/>
        <v>131734</v>
      </c>
      <c r="E281" s="48"/>
      <c r="F281" s="48"/>
      <c r="G281" s="48"/>
      <c r="H281" s="48"/>
      <c r="I281" s="48"/>
    </row>
    <row r="282" spans="1:9" s="45" customFormat="1" ht="15">
      <c r="A282" s="48">
        <f t="shared" si="25"/>
        <v>2240</v>
      </c>
      <c r="B282" s="48" t="str">
        <f t="shared" si="25"/>
        <v>Оплата послуг (крім комунальних)</v>
      </c>
      <c r="C282" s="52">
        <f t="shared" si="26"/>
        <v>1531819</v>
      </c>
      <c r="D282" s="52">
        <f t="shared" si="26"/>
        <v>1527303</v>
      </c>
      <c r="E282" s="48"/>
      <c r="F282" s="48"/>
      <c r="G282" s="48"/>
      <c r="H282" s="48"/>
      <c r="I282" s="48"/>
    </row>
    <row r="283" spans="1:9" s="45" customFormat="1" ht="30">
      <c r="A283" s="48">
        <f t="shared" si="25"/>
        <v>2272</v>
      </c>
      <c r="B283" s="48" t="str">
        <f t="shared" si="25"/>
        <v>Оплата водопостачання та водовідведення</v>
      </c>
      <c r="C283" s="52">
        <f t="shared" si="26"/>
        <v>5791</v>
      </c>
      <c r="D283" s="52">
        <f t="shared" si="26"/>
        <v>5791</v>
      </c>
      <c r="E283" s="48"/>
      <c r="F283" s="48"/>
      <c r="G283" s="48"/>
      <c r="H283" s="48"/>
      <c r="I283" s="48"/>
    </row>
    <row r="284" spans="1:9" s="45" customFormat="1" ht="15">
      <c r="A284" s="48">
        <f t="shared" si="25"/>
        <v>2273</v>
      </c>
      <c r="B284" s="48" t="str">
        <f t="shared" si="25"/>
        <v>Оплата електроенергії</v>
      </c>
      <c r="C284" s="52">
        <f t="shared" si="26"/>
        <v>5745</v>
      </c>
      <c r="D284" s="52">
        <f t="shared" si="26"/>
        <v>5745</v>
      </c>
      <c r="E284" s="48"/>
      <c r="F284" s="48"/>
      <c r="G284" s="48"/>
      <c r="H284" s="48"/>
      <c r="I284" s="48"/>
    </row>
    <row r="285" spans="1:9" s="45" customFormat="1" ht="15">
      <c r="A285" s="48">
        <f t="shared" si="25"/>
        <v>2274</v>
      </c>
      <c r="B285" s="48" t="str">
        <f t="shared" si="25"/>
        <v>Оплата природного газу</v>
      </c>
      <c r="C285" s="52">
        <f t="shared" si="26"/>
        <v>2761</v>
      </c>
      <c r="D285" s="52">
        <f t="shared" si="26"/>
        <v>2754</v>
      </c>
      <c r="E285" s="48"/>
      <c r="F285" s="48"/>
      <c r="G285" s="48"/>
      <c r="H285" s="48"/>
      <c r="I285" s="48"/>
    </row>
    <row r="286" spans="1:9" s="45" customFormat="1" ht="15">
      <c r="A286" s="48">
        <f t="shared" si="25"/>
        <v>2800</v>
      </c>
      <c r="B286" s="48" t="str">
        <f t="shared" si="25"/>
        <v>Інші поточні видатки</v>
      </c>
      <c r="C286" s="52">
        <f t="shared" si="26"/>
        <v>615</v>
      </c>
      <c r="D286" s="52">
        <f t="shared" si="26"/>
        <v>458</v>
      </c>
      <c r="E286" s="48"/>
      <c r="F286" s="48"/>
      <c r="G286" s="48"/>
      <c r="H286" s="48"/>
      <c r="I286" s="48"/>
    </row>
    <row r="287" spans="1:9" s="45" customFormat="1" ht="30">
      <c r="A287" s="48">
        <f t="shared" si="25"/>
        <v>3110</v>
      </c>
      <c r="B287" s="48" t="str">
        <f t="shared" si="25"/>
        <v>Придбання обладнання і предметів довгострокового користування</v>
      </c>
      <c r="C287" s="52">
        <f t="shared" si="26"/>
        <v>969628</v>
      </c>
      <c r="D287" s="52">
        <f t="shared" si="26"/>
        <v>969585</v>
      </c>
      <c r="E287" s="48"/>
      <c r="F287" s="48"/>
      <c r="G287" s="48"/>
      <c r="H287" s="48"/>
      <c r="I287" s="48"/>
    </row>
    <row r="288" spans="1:9" ht="15">
      <c r="A288" s="48">
        <f t="shared" si="25"/>
        <v>3132</v>
      </c>
      <c r="B288" s="48" t="str">
        <f t="shared" si="25"/>
        <v>Капітальний ремонт інших об'єктів</v>
      </c>
      <c r="C288" s="52">
        <f t="shared" si="26"/>
        <v>0</v>
      </c>
      <c r="D288" s="52">
        <f t="shared" si="26"/>
        <v>0</v>
      </c>
      <c r="E288" s="48" t="s">
        <v>16</v>
      </c>
      <c r="F288" s="48" t="s">
        <v>16</v>
      </c>
      <c r="G288" s="48" t="s">
        <v>16</v>
      </c>
      <c r="H288" s="48" t="s">
        <v>16</v>
      </c>
      <c r="I288" s="48" t="s">
        <v>16</v>
      </c>
    </row>
    <row r="289" spans="1:9" ht="15">
      <c r="A289" s="48" t="s">
        <v>16</v>
      </c>
      <c r="B289" s="48" t="s">
        <v>20</v>
      </c>
      <c r="C289" s="52">
        <f t="shared" si="26"/>
        <v>2648197</v>
      </c>
      <c r="D289" s="52">
        <f t="shared" si="26"/>
        <v>2643370</v>
      </c>
      <c r="E289" s="48" t="s">
        <v>16</v>
      </c>
      <c r="F289" s="48" t="s">
        <v>16</v>
      </c>
      <c r="G289" s="48" t="s">
        <v>16</v>
      </c>
      <c r="H289" s="48" t="s">
        <v>16</v>
      </c>
      <c r="I289" s="48" t="s">
        <v>16</v>
      </c>
    </row>
    <row r="292" spans="1:9" ht="15">
      <c r="A292" s="93" t="s">
        <v>170</v>
      </c>
      <c r="B292" s="93"/>
      <c r="C292" s="93"/>
      <c r="D292" s="93"/>
      <c r="E292" s="93"/>
      <c r="F292" s="93"/>
      <c r="G292" s="93"/>
      <c r="H292" s="93"/>
      <c r="I292" s="93"/>
    </row>
    <row r="293" spans="1:12" s="63" customFormat="1" ht="33.75" customHeight="1">
      <c r="A293" s="71" t="s">
        <v>171</v>
      </c>
      <c r="B293" s="71"/>
      <c r="C293" s="71"/>
      <c r="D293" s="71"/>
      <c r="E293" s="71"/>
      <c r="F293" s="71"/>
      <c r="G293" s="71"/>
      <c r="H293" s="71"/>
      <c r="I293" s="71"/>
      <c r="J293" s="71"/>
      <c r="K293" s="71"/>
      <c r="L293" s="71"/>
    </row>
    <row r="294" spans="1:9" ht="45.75" customHeight="1">
      <c r="A294" s="80" t="s">
        <v>177</v>
      </c>
      <c r="B294" s="80"/>
      <c r="C294" s="80"/>
      <c r="D294" s="80"/>
      <c r="E294" s="80"/>
      <c r="F294" s="80"/>
      <c r="G294" s="80"/>
      <c r="H294" s="80"/>
      <c r="I294" s="80"/>
    </row>
    <row r="295" spans="1:12" s="45" customFormat="1" ht="45" customHeight="1">
      <c r="A295" s="69" t="s">
        <v>179</v>
      </c>
      <c r="B295" s="69"/>
      <c r="C295" s="69"/>
      <c r="D295" s="69"/>
      <c r="E295" s="69"/>
      <c r="F295" s="69"/>
      <c r="G295" s="69"/>
      <c r="H295" s="69"/>
      <c r="I295" s="69"/>
      <c r="J295" s="69"/>
      <c r="K295" s="69"/>
      <c r="L295" s="69"/>
    </row>
    <row r="296" spans="1:12" s="45" customFormat="1" ht="33" customHeight="1">
      <c r="A296" s="69" t="s">
        <v>180</v>
      </c>
      <c r="B296" s="69"/>
      <c r="C296" s="69"/>
      <c r="D296" s="69"/>
      <c r="E296" s="69"/>
      <c r="F296" s="69"/>
      <c r="G296" s="69"/>
      <c r="H296" s="69"/>
      <c r="I296" s="69"/>
      <c r="J296" s="69"/>
      <c r="K296" s="69"/>
      <c r="L296" s="69"/>
    </row>
    <row r="297" spans="1:12" s="45" customFormat="1" ht="34.5" customHeight="1">
      <c r="A297" s="69" t="s">
        <v>178</v>
      </c>
      <c r="B297" s="69"/>
      <c r="C297" s="69"/>
      <c r="D297" s="69"/>
      <c r="E297" s="69"/>
      <c r="F297" s="69"/>
      <c r="G297" s="69"/>
      <c r="H297" s="69"/>
      <c r="I297" s="69"/>
      <c r="J297" s="69"/>
      <c r="K297" s="69"/>
      <c r="L297" s="69"/>
    </row>
    <row r="298" spans="1:12" s="45" customFormat="1" ht="62.25" customHeight="1">
      <c r="A298" s="69" t="s">
        <v>190</v>
      </c>
      <c r="B298" s="69"/>
      <c r="C298" s="69"/>
      <c r="D298" s="69"/>
      <c r="E298" s="69"/>
      <c r="F298" s="69"/>
      <c r="G298" s="69"/>
      <c r="H298" s="69"/>
      <c r="I298" s="69"/>
      <c r="J298" s="69"/>
      <c r="K298" s="69"/>
      <c r="L298" s="69"/>
    </row>
    <row r="300" spans="1:9" ht="15" customHeight="1">
      <c r="A300" s="86" t="s">
        <v>61</v>
      </c>
      <c r="B300" s="86"/>
      <c r="C300" s="3"/>
      <c r="D300" s="6"/>
      <c r="G300" s="106" t="s">
        <v>149</v>
      </c>
      <c r="H300" s="106"/>
      <c r="I300" s="106"/>
    </row>
    <row r="301" spans="1:9" ht="15">
      <c r="A301" s="9"/>
      <c r="B301" s="7"/>
      <c r="D301" s="3" t="s">
        <v>62</v>
      </c>
      <c r="G301" s="92" t="s">
        <v>63</v>
      </c>
      <c r="H301" s="92"/>
      <c r="I301" s="92"/>
    </row>
    <row r="302" spans="1:9" ht="15" customHeight="1">
      <c r="A302" s="86" t="s">
        <v>64</v>
      </c>
      <c r="B302" s="86"/>
      <c r="C302" s="3"/>
      <c r="D302" s="6"/>
      <c r="G302" s="106" t="s">
        <v>192</v>
      </c>
      <c r="H302" s="106"/>
      <c r="I302" s="106"/>
    </row>
    <row r="303" spans="1:9" ht="15">
      <c r="A303" s="8"/>
      <c r="B303" s="3"/>
      <c r="C303" s="3"/>
      <c r="D303" s="3" t="s">
        <v>62</v>
      </c>
      <c r="G303" s="92" t="s">
        <v>63</v>
      </c>
      <c r="H303" s="92"/>
      <c r="I303" s="92"/>
    </row>
  </sheetData>
  <sheetProtection/>
  <mergeCells count="224">
    <mergeCell ref="A229:B229"/>
    <mergeCell ref="A230:B230"/>
    <mergeCell ref="A231:B231"/>
    <mergeCell ref="D178:E178"/>
    <mergeCell ref="D179:E179"/>
    <mergeCell ref="G300:I300"/>
    <mergeCell ref="A300:B300"/>
    <mergeCell ref="A238:J238"/>
    <mergeCell ref="A239:J239"/>
    <mergeCell ref="A240:J240"/>
    <mergeCell ref="G302:I302"/>
    <mergeCell ref="D172:E172"/>
    <mergeCell ref="D173:E173"/>
    <mergeCell ref="D174:E174"/>
    <mergeCell ref="D175:E175"/>
    <mergeCell ref="D176:E176"/>
    <mergeCell ref="D177:E177"/>
    <mergeCell ref="G301:I301"/>
    <mergeCell ref="D263:D264"/>
    <mergeCell ref="E263:F263"/>
    <mergeCell ref="D159:E159"/>
    <mergeCell ref="D160:E160"/>
    <mergeCell ref="D161:E161"/>
    <mergeCell ref="D162:E162"/>
    <mergeCell ref="D169:E170"/>
    <mergeCell ref="D171:E171"/>
    <mergeCell ref="A165:J165"/>
    <mergeCell ref="A169:A170"/>
    <mergeCell ref="B169:B170"/>
    <mergeCell ref="C169:C170"/>
    <mergeCell ref="D152:E153"/>
    <mergeCell ref="D154:E154"/>
    <mergeCell ref="D155:E155"/>
    <mergeCell ref="D156:E156"/>
    <mergeCell ref="D157:E157"/>
    <mergeCell ref="D158:E158"/>
    <mergeCell ref="A21:L21"/>
    <mergeCell ref="F11:G11"/>
    <mergeCell ref="A8:J8"/>
    <mergeCell ref="O10:P10"/>
    <mergeCell ref="L9:M9"/>
    <mergeCell ref="A9:J9"/>
    <mergeCell ref="A10:J10"/>
    <mergeCell ref="L10:M10"/>
    <mergeCell ref="O12:P12"/>
    <mergeCell ref="O11:P11"/>
    <mergeCell ref="H12:M12"/>
    <mergeCell ref="H11:M11"/>
    <mergeCell ref="A292:I292"/>
    <mergeCell ref="A294:I294"/>
    <mergeCell ref="J263:K263"/>
    <mergeCell ref="L263:L264"/>
    <mergeCell ref="H244:I244"/>
    <mergeCell ref="J244:J245"/>
    <mergeCell ref="A258:L258"/>
    <mergeCell ref="C262:G262"/>
    <mergeCell ref="A302:B302"/>
    <mergeCell ref="G303:I303"/>
    <mergeCell ref="G263:G264"/>
    <mergeCell ref="H263:H264"/>
    <mergeCell ref="I263:I264"/>
    <mergeCell ref="A277:I277"/>
    <mergeCell ref="A262:A264"/>
    <mergeCell ref="B262:B264"/>
    <mergeCell ref="H262:L262"/>
    <mergeCell ref="C263:C264"/>
    <mergeCell ref="A244:A245"/>
    <mergeCell ref="B244:B245"/>
    <mergeCell ref="C244:C245"/>
    <mergeCell ref="D244:D245"/>
    <mergeCell ref="E244:E245"/>
    <mergeCell ref="F244:F245"/>
    <mergeCell ref="G244:G245"/>
    <mergeCell ref="A225:M225"/>
    <mergeCell ref="C227:C228"/>
    <mergeCell ref="D227:D228"/>
    <mergeCell ref="E227:F227"/>
    <mergeCell ref="G227:H227"/>
    <mergeCell ref="I227:J227"/>
    <mergeCell ref="K227:L227"/>
    <mergeCell ref="M227:N227"/>
    <mergeCell ref="A227:B228"/>
    <mergeCell ref="A216:I216"/>
    <mergeCell ref="A219:A220"/>
    <mergeCell ref="B219:B220"/>
    <mergeCell ref="C219:C220"/>
    <mergeCell ref="D219:F219"/>
    <mergeCell ref="G219:I219"/>
    <mergeCell ref="A209:A210"/>
    <mergeCell ref="B209:B210"/>
    <mergeCell ref="C209:C210"/>
    <mergeCell ref="D209:F209"/>
    <mergeCell ref="G209:I209"/>
    <mergeCell ref="J209:L209"/>
    <mergeCell ref="O196:O197"/>
    <mergeCell ref="P196:P197"/>
    <mergeCell ref="A204:L204"/>
    <mergeCell ref="A205:L205"/>
    <mergeCell ref="A206:L206"/>
    <mergeCell ref="A207:L207"/>
    <mergeCell ref="G196:H196"/>
    <mergeCell ref="I196:J196"/>
    <mergeCell ref="K196:K197"/>
    <mergeCell ref="L196:L197"/>
    <mergeCell ref="M196:M197"/>
    <mergeCell ref="N196:N197"/>
    <mergeCell ref="A193:P193"/>
    <mergeCell ref="A195:A197"/>
    <mergeCell ref="B195:B197"/>
    <mergeCell ref="C195:F195"/>
    <mergeCell ref="G195:J195"/>
    <mergeCell ref="K195:L195"/>
    <mergeCell ref="M195:N195"/>
    <mergeCell ref="O195:P195"/>
    <mergeCell ref="C196:D196"/>
    <mergeCell ref="E196:F196"/>
    <mergeCell ref="A181:K181"/>
    <mergeCell ref="A184:A185"/>
    <mergeCell ref="B184:C184"/>
    <mergeCell ref="D184:E184"/>
    <mergeCell ref="F184:G184"/>
    <mergeCell ref="H184:I184"/>
    <mergeCell ref="J184:K184"/>
    <mergeCell ref="F169:H169"/>
    <mergeCell ref="I169:K169"/>
    <mergeCell ref="F152:H152"/>
    <mergeCell ref="I152:K152"/>
    <mergeCell ref="A139:A140"/>
    <mergeCell ref="B139:B140"/>
    <mergeCell ref="C139:F139"/>
    <mergeCell ref="G139:J139"/>
    <mergeCell ref="A148:M148"/>
    <mergeCell ref="A149:M149"/>
    <mergeCell ref="L152:N152"/>
    <mergeCell ref="A152:A153"/>
    <mergeCell ref="A126:A127"/>
    <mergeCell ref="B126:B127"/>
    <mergeCell ref="C126:F126"/>
    <mergeCell ref="G126:J126"/>
    <mergeCell ref="K126:N126"/>
    <mergeCell ref="A136:J136"/>
    <mergeCell ref="B152:B153"/>
    <mergeCell ref="C152:C153"/>
    <mergeCell ref="A115:A116"/>
    <mergeCell ref="B115:B116"/>
    <mergeCell ref="C115:F115"/>
    <mergeCell ref="G115:J115"/>
    <mergeCell ref="A122:N122"/>
    <mergeCell ref="A123:N123"/>
    <mergeCell ref="A95:J95"/>
    <mergeCell ref="A98:A99"/>
    <mergeCell ref="B98:B99"/>
    <mergeCell ref="C98:F98"/>
    <mergeCell ref="G98:J98"/>
    <mergeCell ref="A112:J112"/>
    <mergeCell ref="A85:N85"/>
    <mergeCell ref="A88:A89"/>
    <mergeCell ref="B88:B89"/>
    <mergeCell ref="C88:F88"/>
    <mergeCell ref="G88:J88"/>
    <mergeCell ref="K88:N88"/>
    <mergeCell ref="A69:N69"/>
    <mergeCell ref="A71:A72"/>
    <mergeCell ref="B71:B72"/>
    <mergeCell ref="C71:F71"/>
    <mergeCell ref="G71:J71"/>
    <mergeCell ref="K71:N71"/>
    <mergeCell ref="A55:J55"/>
    <mergeCell ref="A58:A59"/>
    <mergeCell ref="B58:B59"/>
    <mergeCell ref="C58:F58"/>
    <mergeCell ref="G58:J58"/>
    <mergeCell ref="A68:N68"/>
    <mergeCell ref="A40:B40"/>
    <mergeCell ref="A42:A43"/>
    <mergeCell ref="B42:B43"/>
    <mergeCell ref="C42:F42"/>
    <mergeCell ref="G42:J42"/>
    <mergeCell ref="K42:N42"/>
    <mergeCell ref="A14:P14"/>
    <mergeCell ref="A15:P15"/>
    <mergeCell ref="A16:P16"/>
    <mergeCell ref="A22:P22"/>
    <mergeCell ref="A38:P38"/>
    <mergeCell ref="A39:P39"/>
    <mergeCell ref="A17:P17"/>
    <mergeCell ref="A18:P18"/>
    <mergeCell ref="A19:P19"/>
    <mergeCell ref="A20:P20"/>
    <mergeCell ref="F12:G12"/>
    <mergeCell ref="C12:E12"/>
    <mergeCell ref="C11:E11"/>
    <mergeCell ref="A6:P6"/>
    <mergeCell ref="O7:P7"/>
    <mergeCell ref="L8:M8"/>
    <mergeCell ref="O9:P9"/>
    <mergeCell ref="O8:P8"/>
    <mergeCell ref="L7:M7"/>
    <mergeCell ref="A7:J7"/>
    <mergeCell ref="A23:I23"/>
    <mergeCell ref="A24:I24"/>
    <mergeCell ref="A25:I25"/>
    <mergeCell ref="A26:I26"/>
    <mergeCell ref="A27:I27"/>
    <mergeCell ref="A28:P28"/>
    <mergeCell ref="A37:P37"/>
    <mergeCell ref="A35:P35"/>
    <mergeCell ref="A32:P32"/>
    <mergeCell ref="A29:P29"/>
    <mergeCell ref="A30:P30"/>
    <mergeCell ref="A33:P33"/>
    <mergeCell ref="A34:P34"/>
    <mergeCell ref="A36:P36"/>
    <mergeCell ref="A31:P31"/>
    <mergeCell ref="A295:L295"/>
    <mergeCell ref="A296:L296"/>
    <mergeCell ref="A297:L297"/>
    <mergeCell ref="A298:L298"/>
    <mergeCell ref="A232:B232"/>
    <mergeCell ref="A233:B233"/>
    <mergeCell ref="A234:B234"/>
    <mergeCell ref="A235:B235"/>
    <mergeCell ref="A236:B236"/>
    <mergeCell ref="A293:L293"/>
  </mergeCells>
  <printOptions/>
  <pageMargins left="0.15748031496062992" right="0.15748031496062992" top="0.31496062992125984" bottom="0.2755905511811024" header="0.31496062992125984" footer="0.31496062992125984"/>
  <pageSetup fitToHeight="8" horizontalDpi="600" verticalDpi="600" orientation="landscape" paperSize="9" scale="57" r:id="rId1"/>
  <rowBreaks count="8" manualBreakCount="8">
    <brk id="37" max="15" man="1"/>
    <brk id="67" max="15" man="1"/>
    <brk id="111" max="15" man="1"/>
    <brk id="147" max="15" man="1"/>
    <brk id="180" max="15" man="1"/>
    <brk id="215" max="15" man="1"/>
    <brk id="238" max="15" man="1"/>
    <brk id="276"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9" sqref="B3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Куркина Лилия</cp:lastModifiedBy>
  <cp:lastPrinted>2020-01-13T09:06:52Z</cp:lastPrinted>
  <dcterms:created xsi:type="dcterms:W3CDTF">2018-08-27T10:46:38Z</dcterms:created>
  <dcterms:modified xsi:type="dcterms:W3CDTF">2020-01-13T09:14:53Z</dcterms:modified>
  <cp:category/>
  <cp:version/>
  <cp:contentType/>
  <cp:contentStatus/>
</cp:coreProperties>
</file>