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firstSheet="1" activeTab="1"/>
  </bookViews>
  <sheets>
    <sheet name="паспорт 12.12.2018" sheetId="1" state="hidden" r:id="rId1"/>
    <sheet name="Інформація  про цілі 2020" sheetId="2" r:id="rId2"/>
    <sheet name="Лист1" sheetId="3" state="hidden" r:id="rId3"/>
    <sheet name="Лист2" sheetId="4" state="hidden" r:id="rId4"/>
  </sheets>
  <definedNames>
    <definedName name="_xlnm.Print_Area" localSheetId="1">'Інформація  про цілі 2020'!$A$1:$G$30</definedName>
    <definedName name="_xlnm.Print_Area" localSheetId="0">'паспорт 12.12.2018'!$A$1:$N$172</definedName>
  </definedNames>
  <calcPr fullCalcOnLoad="1"/>
</workbook>
</file>

<file path=xl/sharedStrings.xml><?xml version="1.0" encoding="utf-8"?>
<sst xmlns="http://schemas.openxmlformats.org/spreadsheetml/2006/main" count="407" uniqueCount="178">
  <si>
    <t>ЗАТВЕРДЖЕНО</t>
  </si>
  <si>
    <t>(найменування головного розпорядника коштів місцевого бюджету)</t>
  </si>
  <si>
    <t>ПАСПОРТ</t>
  </si>
  <si>
    <t>№ з/п</t>
  </si>
  <si>
    <t>(тис. грн)</t>
  </si>
  <si>
    <t>разом</t>
  </si>
  <si>
    <t>затрат</t>
  </si>
  <si>
    <t>продукту</t>
  </si>
  <si>
    <t>ефективності</t>
  </si>
  <si>
    <t>якості</t>
  </si>
  <si>
    <t>Код</t>
  </si>
  <si>
    <t>Найменування джерел надходжень</t>
  </si>
  <si>
    <t>Пояснення, що характеризують джерела фінансування</t>
  </si>
  <si>
    <t xml:space="preserve">Інші джерела фінансування (за видами) </t>
  </si>
  <si>
    <t>ПОГОДЖЕНО:</t>
  </si>
  <si>
    <t>загальний фонд</t>
  </si>
  <si>
    <t>спеціальний фонд</t>
  </si>
  <si>
    <t>Одиниця виміру</t>
  </si>
  <si>
    <t>Джерело інформації</t>
  </si>
  <si>
    <t xml:space="preserve">                </t>
  </si>
  <si>
    <t xml:space="preserve">1. </t>
  </si>
  <si>
    <t>2.</t>
  </si>
  <si>
    <t>3.</t>
  </si>
  <si>
    <t>(найменування бюджетної програми)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</si>
  <si>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</si>
  <si>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</si>
  <si>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</si>
  <si>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</si>
  <si>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</si>
  <si>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 (підпис)</t>
  </si>
  <si>
    <t>(ініціали та прізвище)</t>
  </si>
  <si>
    <t xml:space="preserve">Підстави для виконання бюджетної програми: </t>
  </si>
  <si>
    <t>Бюджетний кодекс України;</t>
  </si>
  <si>
    <t>9.</t>
  </si>
  <si>
    <t>10.</t>
  </si>
  <si>
    <t>11.</t>
  </si>
  <si>
    <t xml:space="preserve"> (тис. грн.)</t>
  </si>
  <si>
    <t>Завдання 1</t>
  </si>
  <si>
    <t>Завдання 2</t>
  </si>
  <si>
    <t>…</t>
  </si>
  <si>
    <t>Надходження із бюджету</t>
  </si>
  <si>
    <t>х</t>
  </si>
  <si>
    <t>та спеціального фонду - 0,0 тис. гривень.</t>
  </si>
  <si>
    <t>-</t>
  </si>
  <si>
    <t>осіб</t>
  </si>
  <si>
    <t>Начальник управління праці та соціального захисту населення</t>
  </si>
  <si>
    <t xml:space="preserve">виконкому районної у місті </t>
  </si>
  <si>
    <t xml:space="preserve">Наказ управління праці та соціального захисту населення виконкому Центрально-Міської районної у місті ради </t>
  </si>
  <si>
    <t>і наказ фінансового відділу виконкому Центрально-Міської районної у місті ради</t>
  </si>
  <si>
    <t>Мета бюджетної програми:</t>
  </si>
  <si>
    <t>Підпрограми, спрямовані на досягнення мети, визначеної паспортом бюджетної програми:</t>
  </si>
  <si>
    <t>КПКВК</t>
  </si>
  <si>
    <t>Назва підпрограми</t>
  </si>
  <si>
    <t>Обсяги фінансування бюджетної програми у розрізі підпрограм та завдань:</t>
  </si>
  <si>
    <t>Результативні показники бюджетної програми у розрізі підпрограм і завдань</t>
  </si>
  <si>
    <r>
      <t>Джерела фінансування інвестиційних проектіву розрізі підпрограм</t>
    </r>
    <r>
      <rPr>
        <vertAlign val="superscript"/>
        <sz val="14"/>
        <color indexed="8"/>
        <rFont val="Times New Roman"/>
        <family val="1"/>
      </rPr>
      <t>2</t>
    </r>
  </si>
  <si>
    <t>Підпрограма 1</t>
  </si>
  <si>
    <t>Інвестиційний проект 1</t>
  </si>
  <si>
    <t>Інвестиційний проект 2</t>
  </si>
  <si>
    <t>Усього</t>
  </si>
  <si>
    <t>%</t>
  </si>
  <si>
    <t>тис.грн.</t>
  </si>
  <si>
    <t>Наказ Міністерства фінансів України 26.08.2014 № 836</t>
  </si>
  <si>
    <t>(найменування місцевого фінансового органу)</t>
  </si>
  <si>
    <r>
      <t>(КПКВК МБ)  (КФКВК)</t>
    </r>
    <r>
      <rPr>
        <vertAlign val="superscript"/>
        <sz val="14"/>
        <color indexed="8"/>
        <rFont val="Times New Roman"/>
        <family val="1"/>
      </rPr>
      <t>1</t>
    </r>
  </si>
  <si>
    <t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</t>
  </si>
  <si>
    <t xml:space="preserve">Рішення Криворізької міської ради від 31.03.2016  № 381 «Про обсяг і межі повноважень районних у місті рад та їх виконавчих органів»; </t>
  </si>
  <si>
    <t>КФКВК</t>
  </si>
  <si>
    <t>Спеціальний фонд</t>
  </si>
  <si>
    <t>Загальний фонд</t>
  </si>
  <si>
    <r>
      <t>Підпрограма / завдання бюджетної програми</t>
    </r>
    <r>
      <rPr>
        <vertAlign val="superscript"/>
        <sz val="14"/>
        <color indexed="8"/>
        <rFont val="Times New Roman"/>
        <family val="1"/>
      </rPr>
      <t>2</t>
    </r>
  </si>
  <si>
    <t>Разом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</si>
  <si>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</si>
  <si>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</si>
  <si>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Значення показника</t>
  </si>
  <si>
    <t>Назва показника</t>
  </si>
  <si>
    <t>Касові видатки станом на 01 січня звітного періоду</t>
  </si>
  <si>
    <t xml:space="preserve">План видатків звітного періоду </t>
  </si>
  <si>
    <t>Л.В.Угринович</t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</si>
  <si>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відповідального виконавця) </t>
    </r>
  </si>
  <si>
    <r>
      <t xml:space="preserve">(КПКВК МБ)                         </t>
    </r>
    <r>
      <rPr>
        <sz val="12"/>
        <color indexed="8"/>
        <rFont val="Times New Roman"/>
        <family val="1"/>
      </rPr>
      <t xml:space="preserve">(найменування головного розпорядника) </t>
    </r>
  </si>
  <si>
    <t>Регіональна цільова програма 1</t>
  </si>
  <si>
    <t>Рішення Центрально-Міської районної у місті ради від 17.06.2016 №61 «Про затвердження Положення про надання одноразової матеріальної допомоги мешканцям району за рахунок коштів районного у місті бюджету».</t>
  </si>
  <si>
    <t xml:space="preserve">Рішення Криворізької міської ради від 28.03.2007  № 1017 «Про розмір допомоги на поховання деяких категорій мешканців міста Кривого Рогу»; </t>
  </si>
  <si>
    <t>Рішення Центрально-Міської районної у місті ради від 13.04.2007 №57 «Про встановлення розмірів допомоги на поховання деяких категорій мешканців району»;</t>
  </si>
  <si>
    <t>неполная копия</t>
  </si>
  <si>
    <t xml:space="preserve">Рішення Криворізької міської ради від 21.12.2016  № 1185 «Про затвердження міжгалузевої комплексної програми "Здоров'я нації" у м. Кривому Розі на 2017-2021 роки»; </t>
  </si>
  <si>
    <t>Забезпечення надання соціальної допомоги окремим категоріям населення</t>
  </si>
  <si>
    <t>Забезпечення надання матеріальної допомоги на поховання ніде не працюючих громадян</t>
  </si>
  <si>
    <t>Забезпечення надання матеріальної допомоги мешканцям району, які опинилися в скрутному матеріальному становищі</t>
  </si>
  <si>
    <t>Забезпечення надання матеріальної допомоги батькам дітей та підлітків-учнів до 18 років, хворих на злоякісні новоутворення</t>
  </si>
  <si>
    <t>середній розмір витрат на придбання 2-ї тони твердого палива</t>
  </si>
  <si>
    <t xml:space="preserve">середній розмір витрат на придбання 2-го балону скрапленого газу </t>
  </si>
  <si>
    <t>Завдання 3</t>
  </si>
  <si>
    <t>Завдання 4</t>
  </si>
  <si>
    <t>Завдання 5</t>
  </si>
  <si>
    <t xml:space="preserve">обсяг видатків, передбачених для надання адресної допомоги </t>
  </si>
  <si>
    <t>обсяг видатків, передбачених на оплату поштових витрат</t>
  </si>
  <si>
    <t>кількість отримувачів адресної допомоги на придбання 2-ї тони твердого палива</t>
  </si>
  <si>
    <t>кількість отримувачів адресної допомоги на придбання 2-го балону скрапленого газу</t>
  </si>
  <si>
    <t xml:space="preserve">Розрахунок </t>
  </si>
  <si>
    <t xml:space="preserve">обсяг видатків, передбачених для надання матеріальної допомоги допомоги </t>
  </si>
  <si>
    <t>середній розмір матеріальної допомоги на одну особу</t>
  </si>
  <si>
    <t>тис.грн./домогосподарство</t>
  </si>
  <si>
    <t>Розрахунково</t>
  </si>
  <si>
    <t xml:space="preserve">кількість отримувачів матеріальної допомоги </t>
  </si>
  <si>
    <t>Підпрограма</t>
  </si>
  <si>
    <t>Програма соціального захисту мешканців Центрально-Міського району на 2017-2019 роки, рішення районної у місті ради від 23.12.2016 № 119</t>
  </si>
  <si>
    <r>
      <t xml:space="preserve">1 </t>
    </r>
    <r>
      <rPr>
        <sz val="10"/>
        <color indexed="8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</si>
  <si>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 xml:space="preserve">2 </t>
    </r>
    <r>
      <rPr>
        <sz val="10"/>
        <color indexed="8"/>
        <rFont val="Times New Roman"/>
        <family val="1"/>
      </rPr>
      <t>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</si>
  <si>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 xml:space="preserve">3 </t>
    </r>
    <r>
      <rPr>
        <sz val="10"/>
        <color indexed="8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</si>
  <si>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Забезпечення надання адресної допомоги на придбання 2-ї тони твердого палива та 2-го балону скрапленого газу окремим категоріям громадян</t>
  </si>
  <si>
    <t xml:space="preserve">кількість отримувачів, яким запланована виплата матеріальної допомоги </t>
  </si>
  <si>
    <t xml:space="preserve">кількість отримувачів, яким фактично надана матеріальна допомога </t>
  </si>
  <si>
    <t>Питома вага кількості осіб, які отримали матеріальну допомогу, до запланованої кількості осіб</t>
  </si>
  <si>
    <t xml:space="preserve">кількість осіб, які звернулись за матеріальною допомогою </t>
  </si>
  <si>
    <t>кількість осіб, яким призначена матеріальна допомога</t>
  </si>
  <si>
    <t>Питома вага кількості осіб, яким призначена матеріальна допомога, до кількості осіб, які звернулися за допомогою</t>
  </si>
  <si>
    <t>рік</t>
  </si>
  <si>
    <t>похов</t>
  </si>
  <si>
    <t>мат.пом.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</si>
  <si>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змінами;</t>
  </si>
  <si>
    <t>Начальник фінансового відділу</t>
  </si>
  <si>
    <t>Т.М.Нікітенко</t>
  </si>
  <si>
    <t>Завдання 6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</si>
  <si>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</si>
  <si>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змінами, кошторис на 2017 рік</t>
  </si>
  <si>
    <t>питома вага кількості дітей, які отримали новорічні подарунки, до запланованої кількості дітей</t>
  </si>
  <si>
    <t xml:space="preserve">  бюджетної програми місцевого бюджету на 2018 рік</t>
  </si>
  <si>
    <t xml:space="preserve">0800000                  Управління праці та соціального захисту населення виконкому Центрально-Міської районної у місті ради </t>
  </si>
  <si>
    <t xml:space="preserve">0810000                 Управління праці та соціального захисту населення виконкому Центрально-Міської районної у місті ради </t>
  </si>
  <si>
    <t>0813240                                                  Інші заклади та заходи</t>
  </si>
  <si>
    <t>Закон України «Про Державний бюджет України на 2018 рік»;</t>
  </si>
  <si>
    <t>0813242</t>
  </si>
  <si>
    <t>Інші заходи у сфері соціального захисту і соціального забезпечення</t>
  </si>
  <si>
    <t>Рішення Центрально-Міської районної у місті ради від 22.12.2017 №207 «Про районний у місті бюджет на 2018 рік» зі змінами</t>
  </si>
  <si>
    <t>Розрахунок до кошторису на 2018 рік</t>
  </si>
  <si>
    <t>Розрахунок до кошторису на 2018 рік, прогнозний контингент</t>
  </si>
  <si>
    <t>Рішення Центрально-Міської районної у місті ради від 23.12.2016 №119 «Про затвердження Програми соціального захисту мешканців Центрально-Міського району на 2017 -2019 роки» зі змінами, кошторис на 2018 рік</t>
  </si>
  <si>
    <t>динаміка кількості дітей з інвалідністю, яким були надані новорічні подарунки в порівнянні з минулим роком</t>
  </si>
  <si>
    <t>вартість новорічних подарунків для дітей з інвалідністю</t>
  </si>
  <si>
    <t>кількість дітей з інвалідністю віком від 1,5 місяців до 18 років</t>
  </si>
  <si>
    <r>
      <t>Прогноз видатків до кінця реалізації інвестиційного проекту</t>
    </r>
    <r>
      <rPr>
        <vertAlign val="superscript"/>
        <sz val="12"/>
        <color indexed="8"/>
        <rFont val="Times New Roman"/>
        <family val="1"/>
      </rPr>
      <t>3</t>
    </r>
  </si>
  <si>
    <t>Придбання подарунків для дітей з інвалідністю до новорічних свят</t>
  </si>
  <si>
    <t>Обсяг бюджетних призначень/бюджетних асигнувань -  429,97 тис. гривень,</t>
  </si>
  <si>
    <t>у тому числі загального фонду - 429,97 тис. гривень</t>
  </si>
  <si>
    <t>Рішення Центрально-Міської районної у місті ради від 22.12.2017 №207 «Про районний у місті бюджет на 2018 рік» зі змінами;</t>
  </si>
  <si>
    <t>№ 25/33</t>
  </si>
  <si>
    <t>Придбання подарунків для дітей внутрішньо переміщених осіб до новорічних свят</t>
  </si>
  <si>
    <t>Розрахунково ((313/303)*100)</t>
  </si>
  <si>
    <t>обсяг видатків, передбачених на придбання подарунків для дітей з інвалідністю до новорічних свят</t>
  </si>
  <si>
    <t>кількість дітей внутрішньо переміщених осіб до новорічних свят</t>
  </si>
  <si>
    <t>обсяг видатків, передбачених на придбання подарунків для дітей внутрішньо переміщених осіб до новорічних свят</t>
  </si>
  <si>
    <t xml:space="preserve">вартість новорічних подарунків для дітей внутрішньо переміщених осіб </t>
  </si>
  <si>
    <t xml:space="preserve">Начальник відділу бухгалтерського  обліку-головний бухгалтер    </t>
  </si>
  <si>
    <t>Г. А. Пономаренко</t>
  </si>
  <si>
    <t>Наказ Міністерства фінансів України 01.12.2010  № 1489</t>
  </si>
  <si>
    <t xml:space="preserve">                                          (найменування головного розпорядника) </t>
  </si>
  <si>
    <t>(код програмної класифікації видатків та кредитування бюджету)</t>
  </si>
  <si>
    <t>Цілі державної політики, на досягнення яких спрямована реалізація бюджетної програми</t>
  </si>
  <si>
    <t>0813104</t>
  </si>
  <si>
    <t>0813105</t>
  </si>
  <si>
    <t>0813160</t>
  </si>
  <si>
    <t>0816083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</si>
  <si>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</si>
  <si>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</si>
  <si>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</si>
  <si>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Формування ефективної системи соціального захисту населення, забезпечення соціальними послугами</t>
  </si>
  <si>
    <t>Забезпечення надання додаткової соціальної допомоги незахищеним верствам населення</t>
  </si>
  <si>
    <t>Підвищення рівня захищеності дітей - сиріт і дітей, позбавлених батьківського піклування, а також осіб з їх числа, які потребують поліпшення житлових умов</t>
  </si>
  <si>
    <t>Інформація</t>
  </si>
  <si>
    <t xml:space="preserve"> про цілі державної політики</t>
  </si>
  <si>
    <t xml:space="preserve">       Управління праці та соціального захисту населення виконкому Саксаганської районної у місті ради </t>
  </si>
  <si>
    <t>по галузі "Соціальний захист та соціальне забезпечення"</t>
  </si>
  <si>
    <t>за 2020 рік</t>
  </si>
  <si>
    <t>Забезпечення державної соціальної підтримки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</si>
  <si>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</si>
  <si>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Тетяна Кісільова, 94-72-42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</si>
</sst>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₴_-;\-* #,##0.00_₴_-;_-* &quot;-&quot;??_₴_-;_-@_-"/>
    <numFmt numFmtId="173" formatCode="0.0"/>
    <numFmt numFmtId="174" formatCode="#,##0.0"/>
    <numFmt numFmtId="175" formatCode="_-* #,##0.0_р_._-;\-* #,##0.0_р_._-;_-* &quot;-&quot;_р_._-;_-@_-"/>
    <numFmt numFmtId="176" formatCode="0.00000"/>
    <numFmt numFmtId="177" formatCode="#,##0.00;\-#,##0.00;#,&quot;-&quot;"/>
    <numFmt numFmtId="178" formatCode="#,##0.00000;\-#,##0.00000;#.000,&quot;-&quot;"/>
    <numFmt numFmtId="179" formatCode="_-* #,##0.00000_р_._-;\-* #,##0.00000_р_._-;_-* &quot;-&quot;_р_._-;_-@_-"/>
    <numFmt numFmtId="180" formatCode="#,##0.0;\-#,##0.0;#,&quot;-&quot;"/>
    <numFmt numFmtId="181" formatCode="#,##0.00;\-#,##0.00;#.0,&quot;-&quot;"/>
    <numFmt numFmtId="182" formatCode="#,##0.000;\-#,##0.000;#.00,&quot;-&quot;"/>
    <numFmt numFmtId="183" formatCode="#,##0.0_ ;\-#,##0.0\ "/>
    <numFmt numFmtId="184" formatCode="#,##0.00000;\-#,##0.00000;#.0000,&quot;-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 ;[Red]\-#,##0\ "/>
  </numFmts>
  <fonts count="6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0.5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11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5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73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73" fontId="19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justify" vertical="center" wrapText="1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indent="15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2" fillId="32" borderId="0" xfId="0" applyFont="1" applyFill="1" applyBorder="1" applyAlignment="1">
      <alignment vertical="center" wrapText="1"/>
    </xf>
    <xf numFmtId="49" fontId="63" fillId="32" borderId="0" xfId="0" applyNumberFormat="1" applyFont="1" applyFill="1" applyBorder="1" applyAlignment="1">
      <alignment horizontal="right"/>
    </xf>
    <xf numFmtId="0" fontId="63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177" fontId="1" fillId="0" borderId="15" xfId="0" applyNumberFormat="1" applyFont="1" applyBorder="1" applyAlignment="1">
      <alignment horizontal="center" vertical="top"/>
    </xf>
    <xf numFmtId="177" fontId="1" fillId="0" borderId="14" xfId="0" applyNumberFormat="1" applyFont="1" applyBorder="1" applyAlignment="1">
      <alignment horizontal="center" vertical="top"/>
    </xf>
    <xf numFmtId="177" fontId="1" fillId="0" borderId="16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77" fontId="1" fillId="0" borderId="15" xfId="0" applyNumberFormat="1" applyFont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center" vertical="top" wrapText="1"/>
    </xf>
    <xf numFmtId="177" fontId="1" fillId="0" borderId="16" xfId="0" applyNumberFormat="1" applyFont="1" applyBorder="1" applyAlignment="1">
      <alignment horizontal="center" vertical="top" wrapText="1"/>
    </xf>
    <xf numFmtId="177" fontId="2" fillId="0" borderId="15" xfId="0" applyNumberFormat="1" applyFont="1" applyBorder="1" applyAlignment="1">
      <alignment horizontal="center" vertical="top" wrapText="1"/>
    </xf>
    <xf numFmtId="177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73" fontId="23" fillId="0" borderId="15" xfId="0" applyNumberFormat="1" applyFont="1" applyBorder="1" applyAlignment="1">
      <alignment horizontal="left" vertical="top" wrapText="1"/>
    </xf>
    <xf numFmtId="173" fontId="23" fillId="0" borderId="14" xfId="0" applyNumberFormat="1" applyFont="1" applyBorder="1" applyAlignment="1">
      <alignment horizontal="left" vertical="top" wrapText="1"/>
    </xf>
    <xf numFmtId="173" fontId="23" fillId="0" borderId="16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2" fontId="17" fillId="0" borderId="16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178" fontId="2" fillId="0" borderId="15" xfId="0" applyNumberFormat="1" applyFont="1" applyBorder="1" applyAlignment="1">
      <alignment horizontal="center" vertical="top" wrapText="1"/>
    </xf>
    <xf numFmtId="178" fontId="2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173" fontId="1" fillId="0" borderId="15" xfId="0" applyNumberFormat="1" applyFont="1" applyBorder="1" applyAlignment="1">
      <alignment horizontal="center" vertical="top" wrapText="1"/>
    </xf>
    <xf numFmtId="173" fontId="1" fillId="0" borderId="14" xfId="0" applyNumberFormat="1" applyFont="1" applyBorder="1" applyAlignment="1">
      <alignment horizontal="center" vertical="top" wrapText="1"/>
    </xf>
    <xf numFmtId="173" fontId="1" fillId="0" borderId="16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2" fontId="21" fillId="0" borderId="16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4" fillId="0" borderId="15" xfId="0" applyNumberFormat="1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172"/>
  <sheetViews>
    <sheetView view="pageBreakPreview" zoomScale="90" zoomScaleSheetLayoutView="90" zoomScalePageLayoutView="0" workbookViewId="0" topLeftCell="A4">
      <selection activeCell="B25" sqref="B25"/>
    </sheetView>
  </sheetViews>
  <sheetFormatPr defaultColWidth="9.140625" defaultRowHeight="15"/>
  <cols>
    <col min="1" max="1" width="9.28125" style="6" customWidth="1"/>
    <col min="2" max="2" width="42.421875" style="6" customWidth="1"/>
    <col min="3" max="3" width="10.8515625" style="6" customWidth="1"/>
    <col min="4" max="4" width="13.00390625" style="6" customWidth="1"/>
    <col min="5" max="5" width="12.28125" style="6" customWidth="1"/>
    <col min="6" max="6" width="12.421875" style="6" customWidth="1"/>
    <col min="7" max="7" width="12.8515625" style="6" customWidth="1"/>
    <col min="8" max="8" width="11.57421875" style="6" customWidth="1"/>
    <col min="9" max="9" width="9.7109375" style="6" customWidth="1"/>
    <col min="10" max="10" width="14.28125" style="6" customWidth="1"/>
    <col min="11" max="11" width="12.00390625" style="6" customWidth="1"/>
    <col min="12" max="12" width="11.28125" style="6" customWidth="1"/>
    <col min="13" max="13" width="12.00390625" style="6" customWidth="1"/>
    <col min="14" max="14" width="16.28125" style="6" customWidth="1"/>
    <col min="15" max="15" width="11.57421875" style="6" customWidth="1"/>
    <col min="16" max="16384" width="9.140625" style="6" customWidth="1"/>
  </cols>
  <sheetData>
    <row r="1" spans="9:15" s="39" customFormat="1" ht="11.25">
      <c r="I1" s="40"/>
      <c r="J1" s="39" t="s">
        <v>0</v>
      </c>
      <c r="K1" s="41"/>
      <c r="L1" s="41"/>
      <c r="M1" s="41"/>
      <c r="N1" s="41"/>
      <c r="O1" s="41"/>
    </row>
    <row r="2" spans="9:15" s="39" customFormat="1" ht="11.25">
      <c r="I2" s="40"/>
      <c r="J2" s="39" t="s">
        <v>62</v>
      </c>
      <c r="K2" s="41"/>
      <c r="L2" s="41"/>
      <c r="M2" s="41"/>
      <c r="N2" s="41"/>
      <c r="O2" s="41"/>
    </row>
    <row r="3" spans="9:15" s="39" customFormat="1" ht="11.25">
      <c r="I3" s="40"/>
      <c r="K3" s="41"/>
      <c r="L3" s="41"/>
      <c r="M3" s="41"/>
      <c r="N3" s="41"/>
      <c r="O3" s="41"/>
    </row>
    <row r="4" ht="24" customHeight="1">
      <c r="J4" s="42" t="s">
        <v>0</v>
      </c>
    </row>
    <row r="5" spans="10:15" ht="36" customHeight="1">
      <c r="J5" s="232" t="s">
        <v>47</v>
      </c>
      <c r="K5" s="232"/>
      <c r="L5" s="232"/>
      <c r="M5" s="232"/>
      <c r="N5" s="232"/>
      <c r="O5" s="22"/>
    </row>
    <row r="6" spans="10:14" ht="15">
      <c r="J6" s="233" t="s">
        <v>1</v>
      </c>
      <c r="K6" s="233"/>
      <c r="L6" s="233"/>
      <c r="M6" s="233"/>
      <c r="N6" s="233"/>
    </row>
    <row r="8" spans="10:15" ht="34.5" customHeight="1">
      <c r="J8" s="232" t="s">
        <v>48</v>
      </c>
      <c r="K8" s="232"/>
      <c r="L8" s="232"/>
      <c r="M8" s="232"/>
      <c r="N8" s="232"/>
      <c r="O8" s="22"/>
    </row>
    <row r="9" spans="9:10" ht="15.75">
      <c r="I9" s="3"/>
      <c r="J9" s="47" t="s">
        <v>63</v>
      </c>
    </row>
    <row r="10" spans="9:10" ht="12.75" customHeight="1">
      <c r="I10" s="3"/>
      <c r="J10" s="23"/>
    </row>
    <row r="11" spans="9:11" ht="18.75">
      <c r="I11" s="3"/>
      <c r="J11" s="27">
        <v>43446</v>
      </c>
      <c r="K11" s="43" t="s">
        <v>147</v>
      </c>
    </row>
    <row r="12" ht="15.75">
      <c r="I12" s="3"/>
    </row>
    <row r="13" ht="13.5" customHeight="1">
      <c r="A13" s="9"/>
    </row>
    <row r="14" spans="1:14" s="12" customFormat="1" ht="23.25">
      <c r="A14" s="234" t="s">
        <v>2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</row>
    <row r="15" spans="1:14" s="12" customFormat="1" ht="20.25">
      <c r="A15" s="235" t="s">
        <v>128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</row>
    <row r="16" spans="1:14" s="12" customFormat="1" ht="12.7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</row>
    <row r="17" spans="1:16" s="12" customFormat="1" ht="18.75">
      <c r="A17" s="17" t="s">
        <v>20</v>
      </c>
      <c r="B17" s="239" t="s">
        <v>129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5"/>
      <c r="P17" s="25"/>
    </row>
    <row r="18" spans="1:16" s="12" customFormat="1" ht="18.75">
      <c r="A18" s="17" t="s">
        <v>19</v>
      </c>
      <c r="B18" s="237" t="s">
        <v>80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5"/>
      <c r="P18" s="25"/>
    </row>
    <row r="19" spans="1:16" s="12" customFormat="1" ht="18.75">
      <c r="A19" s="17" t="s">
        <v>21</v>
      </c>
      <c r="B19" s="239" t="s">
        <v>130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5"/>
      <c r="P19" s="25"/>
    </row>
    <row r="20" spans="1:16" s="12" customFormat="1" ht="18.75">
      <c r="A20" s="17" t="s">
        <v>19</v>
      </c>
      <c r="B20" s="237" t="s">
        <v>79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5"/>
      <c r="P20" s="25"/>
    </row>
    <row r="21" spans="1:16" s="14" customFormat="1" ht="18.75" customHeight="1">
      <c r="A21" s="18" t="s">
        <v>22</v>
      </c>
      <c r="B21" s="242" t="s">
        <v>131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5"/>
      <c r="O21" s="24"/>
      <c r="P21" s="24"/>
    </row>
    <row r="22" spans="1:16" s="14" customFormat="1" ht="21.75" customHeight="1">
      <c r="A22" s="18"/>
      <c r="B22" s="38" t="s">
        <v>64</v>
      </c>
      <c r="C22" s="241" t="s">
        <v>23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6"/>
      <c r="P22" s="26"/>
    </row>
    <row r="23" spans="1:16" s="14" customFormat="1" ht="12.75" customHeight="1">
      <c r="A23" s="18"/>
      <c r="B23" s="1"/>
      <c r="O23" s="26"/>
      <c r="P23" s="26"/>
    </row>
    <row r="24" spans="1:2" s="12" customFormat="1" ht="18.75">
      <c r="A24" s="17" t="s">
        <v>24</v>
      </c>
      <c r="B24" s="34" t="s">
        <v>144</v>
      </c>
    </row>
    <row r="25" spans="1:2" s="12" customFormat="1" ht="18.75">
      <c r="A25" s="17"/>
      <c r="B25" s="34" t="s">
        <v>145</v>
      </c>
    </row>
    <row r="26" spans="1:2" s="12" customFormat="1" ht="18.75">
      <c r="A26" s="17"/>
      <c r="B26" s="34" t="s">
        <v>42</v>
      </c>
    </row>
    <row r="27" s="12" customFormat="1" ht="9" customHeight="1">
      <c r="A27" s="17"/>
    </row>
    <row r="28" spans="1:16" s="12" customFormat="1" ht="18.75">
      <c r="A28" s="18" t="s">
        <v>25</v>
      </c>
      <c r="B28" s="236" t="s">
        <v>31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</row>
    <row r="29" spans="1:16" s="12" customFormat="1" ht="18.75">
      <c r="A29" s="13"/>
      <c r="B29" s="219" t="s">
        <v>32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1:16" s="12" customFormat="1" ht="19.5">
      <c r="A30" s="13"/>
      <c r="B30" s="219" t="s">
        <v>132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</row>
    <row r="31" spans="1:16" s="34" customFormat="1" ht="18.75">
      <c r="A31" s="38"/>
      <c r="B31" s="219" t="s">
        <v>65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70"/>
      <c r="P31" s="70"/>
    </row>
    <row r="32" spans="1:16" s="12" customFormat="1" ht="18.75" customHeight="1" hidden="1">
      <c r="A32" s="1"/>
      <c r="B32" s="219" t="s">
        <v>83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70" t="s">
        <v>85</v>
      </c>
      <c r="P32" s="70"/>
    </row>
    <row r="33" spans="1:16" s="12" customFormat="1" ht="18.75">
      <c r="A33" s="1"/>
      <c r="B33" s="219" t="s">
        <v>66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</row>
    <row r="34" spans="1:16" s="12" customFormat="1" ht="18.75">
      <c r="A34" s="1"/>
      <c r="B34" s="219" t="s">
        <v>86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70"/>
      <c r="P34" s="70"/>
    </row>
    <row r="35" spans="1:16" s="12" customFormat="1" ht="18.75" customHeight="1">
      <c r="A35" s="1"/>
      <c r="B35" s="219" t="s">
        <v>146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70"/>
      <c r="P35" s="70"/>
    </row>
    <row r="36" spans="1:16" s="12" customFormat="1" ht="18.75">
      <c r="A36" s="1"/>
      <c r="B36" s="219" t="s">
        <v>121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70"/>
      <c r="P36" s="70"/>
    </row>
    <row r="37" spans="1:16" s="62" customFormat="1" ht="18.75">
      <c r="A37" s="61"/>
      <c r="B37" s="247" t="s">
        <v>84</v>
      </c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71"/>
      <c r="P37" s="71"/>
    </row>
    <row r="38" spans="1:16" s="12" customFormat="1" ht="36" customHeight="1">
      <c r="A38" s="1"/>
      <c r="B38" s="220" t="s">
        <v>82</v>
      </c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70"/>
      <c r="P38" s="70"/>
    </row>
    <row r="39" spans="1:16" s="12" customFormat="1" ht="12.75" customHeight="1">
      <c r="A39" s="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4" s="12" customFormat="1" ht="18.75">
      <c r="A40" s="18" t="s">
        <v>26</v>
      </c>
      <c r="B40" s="14" t="s">
        <v>49</v>
      </c>
      <c r="C40" s="245" t="s">
        <v>87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</row>
    <row r="41" s="12" customFormat="1" ht="12.75" customHeight="1">
      <c r="A41" s="1"/>
    </row>
    <row r="42" spans="1:2" s="12" customFormat="1" ht="18.75">
      <c r="A42" s="17" t="s">
        <v>27</v>
      </c>
      <c r="B42" s="12" t="s">
        <v>50</v>
      </c>
    </row>
    <row r="43" spans="1:14" s="12" customFormat="1" ht="18.75">
      <c r="A43" s="82" t="s">
        <v>3</v>
      </c>
      <c r="B43" s="30" t="s">
        <v>51</v>
      </c>
      <c r="C43" s="216" t="s">
        <v>67</v>
      </c>
      <c r="D43" s="262"/>
      <c r="E43" s="262"/>
      <c r="F43" s="262" t="s">
        <v>52</v>
      </c>
      <c r="G43" s="262"/>
      <c r="H43" s="262"/>
      <c r="I43" s="262"/>
      <c r="J43" s="262"/>
      <c r="K43" s="262"/>
      <c r="L43" s="262"/>
      <c r="M43" s="262"/>
      <c r="N43" s="262"/>
    </row>
    <row r="44" spans="1:14" s="34" customFormat="1" ht="18.75">
      <c r="A44" s="35">
        <v>1</v>
      </c>
      <c r="B44" s="74" t="s">
        <v>133</v>
      </c>
      <c r="C44" s="263">
        <v>1090</v>
      </c>
      <c r="D44" s="263"/>
      <c r="E44" s="263"/>
      <c r="F44" s="251" t="s">
        <v>134</v>
      </c>
      <c r="G44" s="252"/>
      <c r="H44" s="252"/>
      <c r="I44" s="252"/>
      <c r="J44" s="252"/>
      <c r="K44" s="252"/>
      <c r="L44" s="252"/>
      <c r="M44" s="252"/>
      <c r="N44" s="253"/>
    </row>
    <row r="45" s="15" customFormat="1" ht="15.75">
      <c r="A45" s="2"/>
    </row>
    <row r="46" spans="1:2" s="12" customFormat="1" ht="18.75">
      <c r="A46" s="17" t="s">
        <v>28</v>
      </c>
      <c r="B46" s="12" t="s">
        <v>53</v>
      </c>
    </row>
    <row r="47" spans="1:13" s="12" customFormat="1" ht="18.75">
      <c r="A47" s="17"/>
      <c r="M47" s="12" t="s">
        <v>36</v>
      </c>
    </row>
    <row r="48" spans="1:14" s="49" customFormat="1" ht="48.75" customHeight="1">
      <c r="A48" s="48" t="s">
        <v>3</v>
      </c>
      <c r="B48" s="48" t="s">
        <v>51</v>
      </c>
      <c r="C48" s="191" t="s">
        <v>67</v>
      </c>
      <c r="D48" s="192"/>
      <c r="E48" s="248" t="s">
        <v>70</v>
      </c>
      <c r="F48" s="249"/>
      <c r="G48" s="249"/>
      <c r="H48" s="250"/>
      <c r="I48" s="191" t="s">
        <v>69</v>
      </c>
      <c r="J48" s="192"/>
      <c r="K48" s="191" t="s">
        <v>68</v>
      </c>
      <c r="L48" s="192"/>
      <c r="M48" s="191" t="s">
        <v>71</v>
      </c>
      <c r="N48" s="192"/>
    </row>
    <row r="49" spans="1:14" s="44" customFormat="1" ht="15.75">
      <c r="A49" s="46">
        <v>1</v>
      </c>
      <c r="B49" s="46">
        <v>2</v>
      </c>
      <c r="C49" s="138">
        <v>3</v>
      </c>
      <c r="D49" s="140"/>
      <c r="E49" s="138">
        <v>4</v>
      </c>
      <c r="F49" s="139"/>
      <c r="G49" s="139"/>
      <c r="H49" s="140"/>
      <c r="I49" s="138">
        <v>5</v>
      </c>
      <c r="J49" s="140"/>
      <c r="K49" s="138">
        <v>6</v>
      </c>
      <c r="L49" s="140"/>
      <c r="M49" s="138">
        <v>7</v>
      </c>
      <c r="N49" s="140"/>
    </row>
    <row r="50" spans="1:14" s="15" customFormat="1" ht="18.75">
      <c r="A50" s="35"/>
      <c r="B50" s="74"/>
      <c r="C50" s="197"/>
      <c r="D50" s="198"/>
      <c r="E50" s="231" t="s">
        <v>106</v>
      </c>
      <c r="F50" s="231"/>
      <c r="G50" s="231"/>
      <c r="H50" s="231"/>
      <c r="I50" s="254"/>
      <c r="J50" s="255"/>
      <c r="K50" s="187"/>
      <c r="L50" s="188"/>
      <c r="M50" s="254"/>
      <c r="N50" s="255"/>
    </row>
    <row r="51" spans="1:14" s="15" customFormat="1" ht="33" customHeight="1">
      <c r="A51" s="35">
        <v>1</v>
      </c>
      <c r="B51" s="74" t="s">
        <v>133</v>
      </c>
      <c r="C51" s="197">
        <v>1090</v>
      </c>
      <c r="D51" s="198"/>
      <c r="E51" s="159" t="s">
        <v>134</v>
      </c>
      <c r="F51" s="160"/>
      <c r="G51" s="160"/>
      <c r="H51" s="161"/>
      <c r="I51" s="187">
        <f>I53+I55+I57+I59+I61+I63</f>
        <v>429.96999999999997</v>
      </c>
      <c r="J51" s="188"/>
      <c r="K51" s="187">
        <f>K53+K55+K57+K59+K61</f>
        <v>0</v>
      </c>
      <c r="L51" s="188"/>
      <c r="M51" s="187">
        <f>I51+K51</f>
        <v>429.96999999999997</v>
      </c>
      <c r="N51" s="188"/>
    </row>
    <row r="52" spans="1:14" s="15" customFormat="1" ht="18.75">
      <c r="A52" s="30"/>
      <c r="B52" s="31"/>
      <c r="C52" s="197"/>
      <c r="D52" s="198"/>
      <c r="E52" s="251" t="s">
        <v>37</v>
      </c>
      <c r="F52" s="252"/>
      <c r="G52" s="252"/>
      <c r="H52" s="253"/>
      <c r="I52" s="187"/>
      <c r="J52" s="188"/>
      <c r="K52" s="187"/>
      <c r="L52" s="188"/>
      <c r="M52" s="187"/>
      <c r="N52" s="188"/>
    </row>
    <row r="53" spans="1:14" s="15" customFormat="1" ht="48" customHeight="1">
      <c r="A53" s="30"/>
      <c r="B53" s="31"/>
      <c r="C53" s="197"/>
      <c r="D53" s="198"/>
      <c r="E53" s="129" t="s">
        <v>111</v>
      </c>
      <c r="F53" s="130"/>
      <c r="G53" s="130"/>
      <c r="H53" s="131"/>
      <c r="I53" s="187">
        <v>80.766</v>
      </c>
      <c r="J53" s="188"/>
      <c r="K53" s="187">
        <v>0</v>
      </c>
      <c r="L53" s="188"/>
      <c r="M53" s="187">
        <f aca="true" t="shared" si="0" ref="M53:M64">I53+K53</f>
        <v>80.766</v>
      </c>
      <c r="N53" s="188"/>
    </row>
    <row r="54" spans="1:14" s="15" customFormat="1" ht="18.75">
      <c r="A54" s="30"/>
      <c r="B54" s="31"/>
      <c r="C54" s="197"/>
      <c r="D54" s="198"/>
      <c r="E54" s="251" t="s">
        <v>38</v>
      </c>
      <c r="F54" s="252"/>
      <c r="G54" s="252"/>
      <c r="H54" s="253"/>
      <c r="I54" s="187"/>
      <c r="J54" s="188"/>
      <c r="K54" s="187"/>
      <c r="L54" s="188"/>
      <c r="M54" s="187"/>
      <c r="N54" s="188"/>
    </row>
    <row r="55" spans="1:14" s="15" customFormat="1" ht="49.5" customHeight="1">
      <c r="A55" s="30"/>
      <c r="B55" s="31"/>
      <c r="C55" s="197"/>
      <c r="D55" s="198"/>
      <c r="E55" s="129" t="s">
        <v>89</v>
      </c>
      <c r="F55" s="130"/>
      <c r="G55" s="130"/>
      <c r="H55" s="131"/>
      <c r="I55" s="187">
        <v>132.033</v>
      </c>
      <c r="J55" s="188"/>
      <c r="K55" s="187">
        <v>0</v>
      </c>
      <c r="L55" s="188"/>
      <c r="M55" s="187">
        <f t="shared" si="0"/>
        <v>132.033</v>
      </c>
      <c r="N55" s="188"/>
    </row>
    <row r="56" spans="1:14" s="15" customFormat="1" ht="18.75">
      <c r="A56" s="30"/>
      <c r="B56" s="31"/>
      <c r="C56" s="197"/>
      <c r="D56" s="198"/>
      <c r="E56" s="251" t="s">
        <v>93</v>
      </c>
      <c r="F56" s="252"/>
      <c r="G56" s="252"/>
      <c r="H56" s="253"/>
      <c r="I56" s="187"/>
      <c r="J56" s="188"/>
      <c r="K56" s="187"/>
      <c r="L56" s="188"/>
      <c r="M56" s="187"/>
      <c r="N56" s="188"/>
    </row>
    <row r="57" spans="1:14" s="15" customFormat="1" ht="33.75" customHeight="1">
      <c r="A57" s="30"/>
      <c r="B57" s="31"/>
      <c r="C57" s="197"/>
      <c r="D57" s="198"/>
      <c r="E57" s="129" t="s">
        <v>88</v>
      </c>
      <c r="F57" s="130"/>
      <c r="G57" s="130"/>
      <c r="H57" s="131"/>
      <c r="I57" s="187">
        <v>21.599</v>
      </c>
      <c r="J57" s="188"/>
      <c r="K57" s="187">
        <v>0</v>
      </c>
      <c r="L57" s="188"/>
      <c r="M57" s="187">
        <f t="shared" si="0"/>
        <v>21.599</v>
      </c>
      <c r="N57" s="188"/>
    </row>
    <row r="58" spans="1:14" s="15" customFormat="1" ht="18.75">
      <c r="A58" s="30"/>
      <c r="B58" s="31"/>
      <c r="C58" s="197"/>
      <c r="D58" s="198"/>
      <c r="E58" s="251" t="s">
        <v>94</v>
      </c>
      <c r="F58" s="252"/>
      <c r="G58" s="252"/>
      <c r="H58" s="253"/>
      <c r="I58" s="187"/>
      <c r="J58" s="188"/>
      <c r="K58" s="187"/>
      <c r="L58" s="188"/>
      <c r="M58" s="187"/>
      <c r="N58" s="188"/>
    </row>
    <row r="59" spans="1:14" s="15" customFormat="1" ht="51" customHeight="1">
      <c r="A59" s="30"/>
      <c r="B59" s="31"/>
      <c r="C59" s="197"/>
      <c r="D59" s="198"/>
      <c r="E59" s="129" t="s">
        <v>90</v>
      </c>
      <c r="F59" s="130"/>
      <c r="G59" s="130"/>
      <c r="H59" s="131"/>
      <c r="I59" s="187">
        <f>144+12+12</f>
        <v>168</v>
      </c>
      <c r="J59" s="188"/>
      <c r="K59" s="187">
        <v>0</v>
      </c>
      <c r="L59" s="188"/>
      <c r="M59" s="187">
        <f t="shared" si="0"/>
        <v>168</v>
      </c>
      <c r="N59" s="188"/>
    </row>
    <row r="60" spans="1:14" s="15" customFormat="1" ht="18.75">
      <c r="A60" s="30"/>
      <c r="B60" s="31"/>
      <c r="C60" s="197"/>
      <c r="D60" s="198"/>
      <c r="E60" s="251" t="s">
        <v>95</v>
      </c>
      <c r="F60" s="252"/>
      <c r="G60" s="252"/>
      <c r="H60" s="253"/>
      <c r="I60" s="187"/>
      <c r="J60" s="188"/>
      <c r="K60" s="187"/>
      <c r="L60" s="188"/>
      <c r="M60" s="187"/>
      <c r="N60" s="188"/>
    </row>
    <row r="61" spans="1:14" s="15" customFormat="1" ht="36.75" customHeight="1">
      <c r="A61" s="30"/>
      <c r="B61" s="31"/>
      <c r="C61" s="197"/>
      <c r="D61" s="198"/>
      <c r="E61" s="129" t="s">
        <v>143</v>
      </c>
      <c r="F61" s="130"/>
      <c r="G61" s="130"/>
      <c r="H61" s="131"/>
      <c r="I61" s="187">
        <v>20.177</v>
      </c>
      <c r="J61" s="188"/>
      <c r="K61" s="187">
        <v>0</v>
      </c>
      <c r="L61" s="188"/>
      <c r="M61" s="187">
        <f t="shared" si="0"/>
        <v>20.177</v>
      </c>
      <c r="N61" s="188"/>
    </row>
    <row r="62" spans="1:14" s="15" customFormat="1" ht="18.75">
      <c r="A62" s="30"/>
      <c r="B62" s="31"/>
      <c r="C62" s="197"/>
      <c r="D62" s="198"/>
      <c r="E62" s="251" t="s">
        <v>124</v>
      </c>
      <c r="F62" s="252"/>
      <c r="G62" s="252"/>
      <c r="H62" s="253"/>
      <c r="I62" s="187"/>
      <c r="J62" s="188"/>
      <c r="K62" s="187"/>
      <c r="L62" s="188"/>
      <c r="M62" s="187"/>
      <c r="N62" s="188"/>
    </row>
    <row r="63" spans="1:14" s="15" customFormat="1" ht="36.75" customHeight="1">
      <c r="A63" s="30"/>
      <c r="B63" s="31"/>
      <c r="C63" s="197"/>
      <c r="D63" s="198"/>
      <c r="E63" s="129" t="s">
        <v>148</v>
      </c>
      <c r="F63" s="130"/>
      <c r="G63" s="130"/>
      <c r="H63" s="131"/>
      <c r="I63" s="187">
        <v>7.395</v>
      </c>
      <c r="J63" s="188"/>
      <c r="K63" s="187">
        <v>0</v>
      </c>
      <c r="L63" s="188"/>
      <c r="M63" s="187">
        <f>I63+K63</f>
        <v>7.395</v>
      </c>
      <c r="N63" s="188"/>
    </row>
    <row r="64" spans="1:14" s="44" customFormat="1" ht="18.75">
      <c r="A64" s="30"/>
      <c r="B64" s="31"/>
      <c r="C64" s="197"/>
      <c r="D64" s="198"/>
      <c r="E64" s="251" t="s">
        <v>59</v>
      </c>
      <c r="F64" s="252"/>
      <c r="G64" s="252"/>
      <c r="H64" s="253"/>
      <c r="I64" s="187">
        <f>SUM(I53:J63)</f>
        <v>429.96999999999997</v>
      </c>
      <c r="J64" s="188"/>
      <c r="K64" s="187">
        <f>SUM(K53:L61)</f>
        <v>0</v>
      </c>
      <c r="L64" s="188"/>
      <c r="M64" s="187">
        <f t="shared" si="0"/>
        <v>429.96999999999997</v>
      </c>
      <c r="N64" s="188"/>
    </row>
    <row r="65" s="15" customFormat="1" ht="15.75">
      <c r="A65" s="2"/>
    </row>
    <row r="66" spans="1:2" s="12" customFormat="1" ht="18.75">
      <c r="A66" s="17" t="s">
        <v>33</v>
      </c>
      <c r="B66" s="34" t="s">
        <v>72</v>
      </c>
    </row>
    <row r="67" spans="1:10" s="12" customFormat="1" ht="18" customHeight="1">
      <c r="A67" s="17"/>
      <c r="J67" s="12" t="s">
        <v>36</v>
      </c>
    </row>
    <row r="68" spans="1:14" s="28" customFormat="1" ht="46.5" customHeight="1">
      <c r="A68" s="216" t="s">
        <v>73</v>
      </c>
      <c r="B68" s="216"/>
      <c r="C68" s="212" t="s">
        <v>51</v>
      </c>
      <c r="D68" s="213"/>
      <c r="E68" s="191" t="s">
        <v>69</v>
      </c>
      <c r="F68" s="192"/>
      <c r="G68" s="191" t="s">
        <v>68</v>
      </c>
      <c r="H68" s="192"/>
      <c r="I68" s="191" t="s">
        <v>71</v>
      </c>
      <c r="J68" s="192"/>
      <c r="K68" s="50"/>
      <c r="L68" s="50"/>
      <c r="M68" s="50"/>
      <c r="N68" s="50"/>
    </row>
    <row r="69" spans="1:14" s="44" customFormat="1" ht="15.75">
      <c r="A69" s="212">
        <v>1</v>
      </c>
      <c r="B69" s="218"/>
      <c r="C69" s="138">
        <v>2</v>
      </c>
      <c r="D69" s="140"/>
      <c r="E69" s="138">
        <v>3</v>
      </c>
      <c r="F69" s="140"/>
      <c r="G69" s="138">
        <v>4</v>
      </c>
      <c r="H69" s="140"/>
      <c r="I69" s="138">
        <v>5</v>
      </c>
      <c r="J69" s="140"/>
      <c r="K69" s="193"/>
      <c r="L69" s="193"/>
      <c r="M69" s="193"/>
      <c r="N69" s="193"/>
    </row>
    <row r="70" spans="1:14" s="44" customFormat="1" ht="19.5" customHeight="1">
      <c r="A70" s="265" t="s">
        <v>81</v>
      </c>
      <c r="B70" s="266"/>
      <c r="C70" s="197" t="s">
        <v>43</v>
      </c>
      <c r="D70" s="198"/>
      <c r="E70" s="197" t="s">
        <v>43</v>
      </c>
      <c r="F70" s="198"/>
      <c r="G70" s="197" t="s">
        <v>43</v>
      </c>
      <c r="H70" s="198"/>
      <c r="I70" s="197" t="s">
        <v>43</v>
      </c>
      <c r="J70" s="198"/>
      <c r="K70" s="215"/>
      <c r="L70" s="215"/>
      <c r="M70" s="215"/>
      <c r="N70" s="215"/>
    </row>
    <row r="71" spans="1:14" s="44" customFormat="1" ht="57.75" customHeight="1">
      <c r="A71" s="265" t="s">
        <v>107</v>
      </c>
      <c r="B71" s="266"/>
      <c r="C71" s="197" t="s">
        <v>133</v>
      </c>
      <c r="D71" s="198"/>
      <c r="E71" s="189">
        <f>I64</f>
        <v>429.96999999999997</v>
      </c>
      <c r="F71" s="190"/>
      <c r="G71" s="189" t="s">
        <v>43</v>
      </c>
      <c r="H71" s="190"/>
      <c r="I71" s="189">
        <f>E71</f>
        <v>429.96999999999997</v>
      </c>
      <c r="J71" s="190"/>
      <c r="K71" s="215"/>
      <c r="L71" s="215"/>
      <c r="M71" s="215"/>
      <c r="N71" s="215"/>
    </row>
    <row r="72" spans="1:14" s="44" customFormat="1" ht="19.5" customHeight="1">
      <c r="A72" s="265" t="s">
        <v>56</v>
      </c>
      <c r="B72" s="266"/>
      <c r="C72" s="197" t="s">
        <v>43</v>
      </c>
      <c r="D72" s="198"/>
      <c r="E72" s="189" t="s">
        <v>43</v>
      </c>
      <c r="F72" s="190"/>
      <c r="G72" s="189" t="s">
        <v>43</v>
      </c>
      <c r="H72" s="190"/>
      <c r="I72" s="189" t="s">
        <v>43</v>
      </c>
      <c r="J72" s="190"/>
      <c r="K72" s="215"/>
      <c r="L72" s="215"/>
      <c r="M72" s="215"/>
      <c r="N72" s="215"/>
    </row>
    <row r="73" spans="1:14" s="44" customFormat="1" ht="33" customHeight="1">
      <c r="A73" s="265" t="s">
        <v>134</v>
      </c>
      <c r="B73" s="266"/>
      <c r="C73" s="197" t="s">
        <v>133</v>
      </c>
      <c r="D73" s="198"/>
      <c r="E73" s="189">
        <f>E71</f>
        <v>429.96999999999997</v>
      </c>
      <c r="F73" s="190"/>
      <c r="G73" s="189" t="s">
        <v>43</v>
      </c>
      <c r="H73" s="190"/>
      <c r="I73" s="189">
        <f>E73</f>
        <v>429.96999999999997</v>
      </c>
      <c r="J73" s="190"/>
      <c r="K73" s="215"/>
      <c r="L73" s="215"/>
      <c r="M73" s="215"/>
      <c r="N73" s="215"/>
    </row>
    <row r="74" spans="1:14" s="44" customFormat="1" ht="19.5" customHeight="1">
      <c r="A74" s="265" t="s">
        <v>59</v>
      </c>
      <c r="B74" s="266"/>
      <c r="C74" s="197" t="s">
        <v>43</v>
      </c>
      <c r="D74" s="198"/>
      <c r="E74" s="189">
        <f>E71</f>
        <v>429.96999999999997</v>
      </c>
      <c r="F74" s="190"/>
      <c r="G74" s="189" t="s">
        <v>43</v>
      </c>
      <c r="H74" s="190"/>
      <c r="I74" s="189">
        <f>I71</f>
        <v>429.96999999999997</v>
      </c>
      <c r="J74" s="190"/>
      <c r="K74" s="215"/>
      <c r="L74" s="215"/>
      <c r="M74" s="215"/>
      <c r="N74" s="215"/>
    </row>
    <row r="75" spans="1:14" s="15" customFormat="1" ht="18.75">
      <c r="A75" s="19"/>
      <c r="B75" s="20"/>
      <c r="C75" s="21"/>
      <c r="D75" s="21"/>
      <c r="E75" s="21"/>
      <c r="F75" s="21"/>
      <c r="G75" s="21"/>
      <c r="H75" s="21"/>
      <c r="I75" s="21"/>
      <c r="J75" s="21"/>
      <c r="L75" s="21"/>
      <c r="M75" s="21"/>
      <c r="N75" s="21"/>
    </row>
    <row r="76" spans="1:2" s="12" customFormat="1" ht="18.75">
      <c r="A76" s="17" t="s">
        <v>34</v>
      </c>
      <c r="B76" s="12" t="s">
        <v>54</v>
      </c>
    </row>
    <row r="77" s="12" customFormat="1" ht="8.25" customHeight="1">
      <c r="A77" s="17"/>
    </row>
    <row r="78" spans="1:15" s="54" customFormat="1" ht="15.75">
      <c r="A78" s="46" t="s">
        <v>3</v>
      </c>
      <c r="B78" s="52" t="s">
        <v>51</v>
      </c>
      <c r="C78" s="212" t="s">
        <v>75</v>
      </c>
      <c r="D78" s="217"/>
      <c r="E78" s="218"/>
      <c r="F78" s="212" t="s">
        <v>17</v>
      </c>
      <c r="G78" s="217"/>
      <c r="H78" s="218"/>
      <c r="I78" s="214" t="s">
        <v>18</v>
      </c>
      <c r="J78" s="214"/>
      <c r="K78" s="214"/>
      <c r="L78" s="214" t="s">
        <v>74</v>
      </c>
      <c r="M78" s="214"/>
      <c r="N78" s="214"/>
      <c r="O78" s="53"/>
    </row>
    <row r="79" spans="1:15" s="76" customFormat="1" ht="15">
      <c r="A79" s="73">
        <v>1</v>
      </c>
      <c r="B79" s="51">
        <v>2</v>
      </c>
      <c r="C79" s="205">
        <v>3</v>
      </c>
      <c r="D79" s="206"/>
      <c r="E79" s="207"/>
      <c r="F79" s="208">
        <v>4</v>
      </c>
      <c r="G79" s="208"/>
      <c r="H79" s="208"/>
      <c r="I79" s="208">
        <v>5</v>
      </c>
      <c r="J79" s="208"/>
      <c r="K79" s="208"/>
      <c r="L79" s="208">
        <v>6</v>
      </c>
      <c r="M79" s="208"/>
      <c r="N79" s="208"/>
      <c r="O79" s="75"/>
    </row>
    <row r="80" spans="1:15" s="34" customFormat="1" ht="18.75">
      <c r="A80" s="45"/>
      <c r="B80" s="32"/>
      <c r="C80" s="159" t="s">
        <v>106</v>
      </c>
      <c r="D80" s="160"/>
      <c r="E80" s="161"/>
      <c r="F80" s="228"/>
      <c r="G80" s="229"/>
      <c r="H80" s="230"/>
      <c r="I80" s="216"/>
      <c r="J80" s="216"/>
      <c r="K80" s="216"/>
      <c r="L80" s="138"/>
      <c r="M80" s="139"/>
      <c r="N80" s="140"/>
      <c r="O80" s="53"/>
    </row>
    <row r="81" spans="1:15" s="54" customFormat="1" ht="61.5" customHeight="1">
      <c r="A81" s="45">
        <v>1</v>
      </c>
      <c r="B81" s="77" t="s">
        <v>133</v>
      </c>
      <c r="C81" s="129" t="s">
        <v>134</v>
      </c>
      <c r="D81" s="130"/>
      <c r="E81" s="130"/>
      <c r="F81" s="132" t="s">
        <v>61</v>
      </c>
      <c r="G81" s="133"/>
      <c r="H81" s="134"/>
      <c r="I81" s="129" t="s">
        <v>135</v>
      </c>
      <c r="J81" s="130"/>
      <c r="K81" s="131"/>
      <c r="L81" s="147">
        <f>I64</f>
        <v>429.96999999999997</v>
      </c>
      <c r="M81" s="148"/>
      <c r="N81" s="149"/>
      <c r="O81" s="53"/>
    </row>
    <row r="82" spans="1:15" s="81" customFormat="1" ht="19.5">
      <c r="A82" s="78"/>
      <c r="B82" s="79"/>
      <c r="C82" s="165" t="s">
        <v>37</v>
      </c>
      <c r="D82" s="166"/>
      <c r="E82" s="167"/>
      <c r="F82" s="267"/>
      <c r="G82" s="268"/>
      <c r="H82" s="269"/>
      <c r="I82" s="171"/>
      <c r="J82" s="171"/>
      <c r="K82" s="171"/>
      <c r="L82" s="279"/>
      <c r="M82" s="280"/>
      <c r="N82" s="281"/>
      <c r="O82" s="80"/>
    </row>
    <row r="83" spans="1:15" s="34" customFormat="1" ht="77.25" customHeight="1">
      <c r="A83" s="32"/>
      <c r="B83" s="55"/>
      <c r="C83" s="129" t="s">
        <v>111</v>
      </c>
      <c r="D83" s="130"/>
      <c r="E83" s="130"/>
      <c r="F83" s="132" t="s">
        <v>61</v>
      </c>
      <c r="G83" s="133"/>
      <c r="H83" s="134"/>
      <c r="I83" s="144" t="s">
        <v>125</v>
      </c>
      <c r="J83" s="145"/>
      <c r="K83" s="146"/>
      <c r="L83" s="147">
        <f>M53</f>
        <v>80.766</v>
      </c>
      <c r="M83" s="148"/>
      <c r="N83" s="149"/>
      <c r="O83" s="53"/>
    </row>
    <row r="84" spans="1:15" s="34" customFormat="1" ht="18.75">
      <c r="A84" s="45">
        <v>1</v>
      </c>
      <c r="B84" s="32"/>
      <c r="C84" s="159" t="s">
        <v>6</v>
      </c>
      <c r="D84" s="160"/>
      <c r="E84" s="161"/>
      <c r="F84" s="181"/>
      <c r="G84" s="182"/>
      <c r="H84" s="183"/>
      <c r="I84" s="175"/>
      <c r="J84" s="176"/>
      <c r="K84" s="177"/>
      <c r="L84" s="147"/>
      <c r="M84" s="148"/>
      <c r="N84" s="149"/>
      <c r="O84" s="53"/>
    </row>
    <row r="85" spans="1:15" s="34" customFormat="1" ht="33.75" customHeight="1">
      <c r="A85" s="35"/>
      <c r="B85" s="32"/>
      <c r="C85" s="129" t="s">
        <v>96</v>
      </c>
      <c r="D85" s="130"/>
      <c r="E85" s="131"/>
      <c r="F85" s="270" t="s">
        <v>61</v>
      </c>
      <c r="G85" s="271"/>
      <c r="H85" s="272"/>
      <c r="I85" s="175"/>
      <c r="J85" s="176"/>
      <c r="K85" s="177"/>
      <c r="L85" s="209">
        <f>80.43313</f>
        <v>80.43313</v>
      </c>
      <c r="M85" s="210"/>
      <c r="N85" s="211"/>
      <c r="O85" s="33"/>
    </row>
    <row r="86" spans="1:15" s="34" customFormat="1" ht="33" customHeight="1">
      <c r="A86" s="35"/>
      <c r="B86" s="32"/>
      <c r="C86" s="129" t="s">
        <v>97</v>
      </c>
      <c r="D86" s="130"/>
      <c r="E86" s="131"/>
      <c r="F86" s="132" t="s">
        <v>61</v>
      </c>
      <c r="G86" s="133"/>
      <c r="H86" s="134"/>
      <c r="I86" s="135"/>
      <c r="J86" s="136"/>
      <c r="K86" s="137"/>
      <c r="L86" s="209">
        <f>0.33263</f>
        <v>0.33263</v>
      </c>
      <c r="M86" s="210"/>
      <c r="N86" s="211"/>
      <c r="O86" s="33"/>
    </row>
    <row r="87" spans="1:15" s="44" customFormat="1" ht="15.75">
      <c r="A87" s="63">
        <v>2</v>
      </c>
      <c r="B87" s="59"/>
      <c r="C87" s="159" t="s">
        <v>7</v>
      </c>
      <c r="D87" s="160"/>
      <c r="E87" s="161"/>
      <c r="F87" s="162"/>
      <c r="G87" s="163"/>
      <c r="H87" s="164"/>
      <c r="I87" s="138"/>
      <c r="J87" s="139"/>
      <c r="K87" s="140"/>
      <c r="L87" s="138"/>
      <c r="M87" s="139"/>
      <c r="N87" s="140"/>
      <c r="O87" s="64"/>
    </row>
    <row r="88" spans="1:15" s="34" customFormat="1" ht="45" customHeight="1">
      <c r="A88" s="36"/>
      <c r="B88" s="32"/>
      <c r="C88" s="129" t="s">
        <v>98</v>
      </c>
      <c r="D88" s="130"/>
      <c r="E88" s="131"/>
      <c r="F88" s="132" t="s">
        <v>44</v>
      </c>
      <c r="G88" s="133"/>
      <c r="H88" s="134"/>
      <c r="I88" s="144" t="s">
        <v>136</v>
      </c>
      <c r="J88" s="145"/>
      <c r="K88" s="146"/>
      <c r="L88" s="138">
        <v>63</v>
      </c>
      <c r="M88" s="139"/>
      <c r="N88" s="140"/>
      <c r="O88" s="33"/>
    </row>
    <row r="89" spans="1:15" s="34" customFormat="1" ht="45" customHeight="1">
      <c r="A89" s="36"/>
      <c r="B89" s="32"/>
      <c r="C89" s="129" t="s">
        <v>99</v>
      </c>
      <c r="D89" s="130"/>
      <c r="E89" s="131"/>
      <c r="F89" s="132" t="s">
        <v>44</v>
      </c>
      <c r="G89" s="133"/>
      <c r="H89" s="134"/>
      <c r="I89" s="135"/>
      <c r="J89" s="136"/>
      <c r="K89" s="137"/>
      <c r="L89" s="138">
        <v>28</v>
      </c>
      <c r="M89" s="139"/>
      <c r="N89" s="140"/>
      <c r="O89" s="33"/>
    </row>
    <row r="90" spans="1:15" s="44" customFormat="1" ht="15.75">
      <c r="A90" s="63">
        <v>3</v>
      </c>
      <c r="B90" s="65"/>
      <c r="C90" s="159" t="s">
        <v>8</v>
      </c>
      <c r="D90" s="160"/>
      <c r="E90" s="161"/>
      <c r="F90" s="138"/>
      <c r="G90" s="139"/>
      <c r="H90" s="140"/>
      <c r="I90" s="138"/>
      <c r="J90" s="139"/>
      <c r="K90" s="140"/>
      <c r="L90" s="138"/>
      <c r="M90" s="139"/>
      <c r="N90" s="140"/>
      <c r="O90" s="64"/>
    </row>
    <row r="91" spans="1:15" s="34" customFormat="1" ht="30" customHeight="1">
      <c r="A91" s="36"/>
      <c r="B91" s="57"/>
      <c r="C91" s="194" t="s">
        <v>91</v>
      </c>
      <c r="D91" s="195"/>
      <c r="E91" s="196"/>
      <c r="F91" s="132" t="s">
        <v>103</v>
      </c>
      <c r="G91" s="133"/>
      <c r="H91" s="134"/>
      <c r="I91" s="144" t="s">
        <v>100</v>
      </c>
      <c r="J91" s="145"/>
      <c r="K91" s="146"/>
      <c r="L91" s="147">
        <v>1.21208</v>
      </c>
      <c r="M91" s="148"/>
      <c r="N91" s="149"/>
      <c r="O91" s="33"/>
    </row>
    <row r="92" spans="1:15" s="34" customFormat="1" ht="30.75" customHeight="1">
      <c r="A92" s="36"/>
      <c r="B92" s="57"/>
      <c r="C92" s="194" t="s">
        <v>92</v>
      </c>
      <c r="D92" s="195"/>
      <c r="E92" s="196"/>
      <c r="F92" s="132" t="s">
        <v>103</v>
      </c>
      <c r="G92" s="133"/>
      <c r="H92" s="134"/>
      <c r="I92" s="135"/>
      <c r="J92" s="136"/>
      <c r="K92" s="137"/>
      <c r="L92" s="147">
        <v>0.14502</v>
      </c>
      <c r="M92" s="148"/>
      <c r="N92" s="149"/>
      <c r="O92" s="33"/>
    </row>
    <row r="93" spans="1:15" s="34" customFormat="1" ht="18.75">
      <c r="A93" s="63">
        <v>4</v>
      </c>
      <c r="B93" s="37"/>
      <c r="C93" s="150" t="s">
        <v>9</v>
      </c>
      <c r="D93" s="151"/>
      <c r="E93" s="152"/>
      <c r="F93" s="153"/>
      <c r="G93" s="154"/>
      <c r="H93" s="155"/>
      <c r="I93" s="156"/>
      <c r="J93" s="157"/>
      <c r="K93" s="158"/>
      <c r="L93" s="156"/>
      <c r="M93" s="157"/>
      <c r="N93" s="158"/>
      <c r="O93" s="33"/>
    </row>
    <row r="94" spans="1:15" s="34" customFormat="1" ht="13.5" customHeight="1">
      <c r="A94" s="37"/>
      <c r="B94" s="37"/>
      <c r="C94" s="150" t="s">
        <v>43</v>
      </c>
      <c r="D94" s="151"/>
      <c r="E94" s="152"/>
      <c r="F94" s="138" t="s">
        <v>43</v>
      </c>
      <c r="G94" s="139"/>
      <c r="H94" s="140"/>
      <c r="I94" s="159" t="s">
        <v>43</v>
      </c>
      <c r="J94" s="160"/>
      <c r="K94" s="161"/>
      <c r="L94" s="138" t="s">
        <v>43</v>
      </c>
      <c r="M94" s="139"/>
      <c r="N94" s="140"/>
      <c r="O94" s="33"/>
    </row>
    <row r="95" spans="1:15" s="81" customFormat="1" ht="19.5">
      <c r="A95" s="78"/>
      <c r="B95" s="79"/>
      <c r="C95" s="165" t="s">
        <v>38</v>
      </c>
      <c r="D95" s="166"/>
      <c r="E95" s="167"/>
      <c r="F95" s="168"/>
      <c r="G95" s="169"/>
      <c r="H95" s="170"/>
      <c r="I95" s="171"/>
      <c r="J95" s="171"/>
      <c r="K95" s="171"/>
      <c r="L95" s="172"/>
      <c r="M95" s="173"/>
      <c r="N95" s="174"/>
      <c r="O95" s="80"/>
    </row>
    <row r="96" spans="1:15" s="34" customFormat="1" ht="64.5" customHeight="1">
      <c r="A96" s="32"/>
      <c r="B96" s="55"/>
      <c r="C96" s="129" t="s">
        <v>89</v>
      </c>
      <c r="D96" s="130"/>
      <c r="E96" s="130"/>
      <c r="F96" s="141" t="s">
        <v>61</v>
      </c>
      <c r="G96" s="142"/>
      <c r="H96" s="143"/>
      <c r="I96" s="144" t="s">
        <v>125</v>
      </c>
      <c r="J96" s="145"/>
      <c r="K96" s="146"/>
      <c r="L96" s="199">
        <f>M55</f>
        <v>132.033</v>
      </c>
      <c r="M96" s="200"/>
      <c r="N96" s="201"/>
      <c r="O96" s="53"/>
    </row>
    <row r="97" spans="1:15" s="34" customFormat="1" ht="18.75" customHeight="1">
      <c r="A97" s="45">
        <v>1</v>
      </c>
      <c r="B97" s="32"/>
      <c r="C97" s="159" t="s">
        <v>6</v>
      </c>
      <c r="D97" s="160"/>
      <c r="E97" s="161"/>
      <c r="F97" s="181"/>
      <c r="G97" s="182"/>
      <c r="H97" s="183"/>
      <c r="I97" s="175"/>
      <c r="J97" s="176"/>
      <c r="K97" s="177"/>
      <c r="L97" s="147"/>
      <c r="M97" s="148"/>
      <c r="N97" s="149"/>
      <c r="O97" s="53"/>
    </row>
    <row r="98" spans="1:15" s="34" customFormat="1" ht="48" customHeight="1">
      <c r="A98" s="45"/>
      <c r="B98" s="32"/>
      <c r="C98" s="129" t="s">
        <v>101</v>
      </c>
      <c r="D98" s="130"/>
      <c r="E98" s="131"/>
      <c r="F98" s="141" t="s">
        <v>61</v>
      </c>
      <c r="G98" s="142"/>
      <c r="H98" s="143"/>
      <c r="I98" s="175"/>
      <c r="J98" s="176"/>
      <c r="K98" s="177"/>
      <c r="L98" s="147">
        <v>131.5</v>
      </c>
      <c r="M98" s="148"/>
      <c r="N98" s="149"/>
      <c r="O98" s="53"/>
    </row>
    <row r="99" spans="1:15" s="34" customFormat="1" ht="34.5" customHeight="1">
      <c r="A99" s="35"/>
      <c r="B99" s="32"/>
      <c r="C99" s="129" t="s">
        <v>97</v>
      </c>
      <c r="D99" s="130"/>
      <c r="E99" s="131"/>
      <c r="F99" s="132" t="s">
        <v>61</v>
      </c>
      <c r="G99" s="133"/>
      <c r="H99" s="134"/>
      <c r="I99" s="135"/>
      <c r="J99" s="136"/>
      <c r="K99" s="137"/>
      <c r="L99" s="209">
        <v>0.53325</v>
      </c>
      <c r="M99" s="210"/>
      <c r="N99" s="211"/>
      <c r="O99" s="33"/>
    </row>
    <row r="100" spans="1:15" s="44" customFormat="1" ht="15.75">
      <c r="A100" s="63">
        <v>2</v>
      </c>
      <c r="B100" s="59"/>
      <c r="C100" s="159" t="s">
        <v>7</v>
      </c>
      <c r="D100" s="160"/>
      <c r="E100" s="161"/>
      <c r="F100" s="162"/>
      <c r="G100" s="163"/>
      <c r="H100" s="164"/>
      <c r="I100" s="138"/>
      <c r="J100" s="139"/>
      <c r="K100" s="140"/>
      <c r="L100" s="138"/>
      <c r="M100" s="139"/>
      <c r="N100" s="140"/>
      <c r="O100" s="64"/>
    </row>
    <row r="101" spans="1:15" s="34" customFormat="1" ht="48" customHeight="1">
      <c r="A101" s="45"/>
      <c r="B101" s="32"/>
      <c r="C101" s="129" t="s">
        <v>112</v>
      </c>
      <c r="D101" s="130"/>
      <c r="E101" s="131"/>
      <c r="F101" s="141" t="s">
        <v>44</v>
      </c>
      <c r="G101" s="142"/>
      <c r="H101" s="143"/>
      <c r="I101" s="144" t="s">
        <v>137</v>
      </c>
      <c r="J101" s="145"/>
      <c r="K101" s="146"/>
      <c r="L101" s="202">
        <v>324</v>
      </c>
      <c r="M101" s="203"/>
      <c r="N101" s="204"/>
      <c r="O101" s="53"/>
    </row>
    <row r="102" spans="1:15" s="34" customFormat="1" ht="36.75" customHeight="1">
      <c r="A102" s="45"/>
      <c r="B102" s="32"/>
      <c r="C102" s="129" t="s">
        <v>113</v>
      </c>
      <c r="D102" s="130"/>
      <c r="E102" s="131"/>
      <c r="F102" s="141" t="s">
        <v>44</v>
      </c>
      <c r="G102" s="142"/>
      <c r="H102" s="143"/>
      <c r="I102" s="135"/>
      <c r="J102" s="136"/>
      <c r="K102" s="137"/>
      <c r="L102" s="202">
        <v>324</v>
      </c>
      <c r="M102" s="203"/>
      <c r="N102" s="204"/>
      <c r="O102" s="53"/>
    </row>
    <row r="103" spans="1:15" s="34" customFormat="1" ht="18.75">
      <c r="A103" s="36">
        <v>3</v>
      </c>
      <c r="B103" s="37"/>
      <c r="C103" s="159" t="s">
        <v>8</v>
      </c>
      <c r="D103" s="160"/>
      <c r="E103" s="161"/>
      <c r="F103" s="138"/>
      <c r="G103" s="139"/>
      <c r="H103" s="140"/>
      <c r="I103" s="138"/>
      <c r="J103" s="139"/>
      <c r="K103" s="140"/>
      <c r="L103" s="202"/>
      <c r="M103" s="203"/>
      <c r="N103" s="204"/>
      <c r="O103" s="33"/>
    </row>
    <row r="104" spans="1:15" s="34" customFormat="1" ht="33.75" customHeight="1">
      <c r="A104" s="45"/>
      <c r="B104" s="32"/>
      <c r="C104" s="129" t="s">
        <v>102</v>
      </c>
      <c r="D104" s="130"/>
      <c r="E104" s="131"/>
      <c r="F104" s="141" t="s">
        <v>61</v>
      </c>
      <c r="G104" s="142"/>
      <c r="H104" s="143"/>
      <c r="I104" s="129" t="s">
        <v>136</v>
      </c>
      <c r="J104" s="130"/>
      <c r="K104" s="131"/>
      <c r="L104" s="273">
        <v>0.40586</v>
      </c>
      <c r="M104" s="274"/>
      <c r="N104" s="275"/>
      <c r="O104" s="53"/>
    </row>
    <row r="105" spans="1:15" s="34" customFormat="1" ht="18.75">
      <c r="A105" s="63">
        <v>4</v>
      </c>
      <c r="B105" s="37"/>
      <c r="C105" s="150" t="s">
        <v>9</v>
      </c>
      <c r="D105" s="151"/>
      <c r="E105" s="152"/>
      <c r="F105" s="153"/>
      <c r="G105" s="154"/>
      <c r="H105" s="155"/>
      <c r="I105" s="156"/>
      <c r="J105" s="157"/>
      <c r="K105" s="158"/>
      <c r="L105" s="156"/>
      <c r="M105" s="157"/>
      <c r="N105" s="158"/>
      <c r="O105" s="33"/>
    </row>
    <row r="106" spans="1:15" s="34" customFormat="1" ht="46.5" customHeight="1">
      <c r="A106" s="36"/>
      <c r="B106" s="32"/>
      <c r="C106" s="129" t="s">
        <v>114</v>
      </c>
      <c r="D106" s="130"/>
      <c r="E106" s="131"/>
      <c r="F106" s="132" t="s">
        <v>60</v>
      </c>
      <c r="G106" s="133"/>
      <c r="H106" s="134"/>
      <c r="I106" s="135" t="s">
        <v>104</v>
      </c>
      <c r="J106" s="136"/>
      <c r="K106" s="137"/>
      <c r="L106" s="138">
        <v>100</v>
      </c>
      <c r="M106" s="139"/>
      <c r="N106" s="140"/>
      <c r="O106" s="33"/>
    </row>
    <row r="107" spans="1:15" s="81" customFormat="1" ht="19.5">
      <c r="A107" s="78"/>
      <c r="B107" s="79"/>
      <c r="C107" s="165" t="s">
        <v>93</v>
      </c>
      <c r="D107" s="166"/>
      <c r="E107" s="167"/>
      <c r="F107" s="168"/>
      <c r="G107" s="169"/>
      <c r="H107" s="170"/>
      <c r="I107" s="171"/>
      <c r="J107" s="171"/>
      <c r="K107" s="171"/>
      <c r="L107" s="172"/>
      <c r="M107" s="173"/>
      <c r="N107" s="174"/>
      <c r="O107" s="80"/>
    </row>
    <row r="108" spans="1:15" s="34" customFormat="1" ht="47.25" customHeight="1">
      <c r="A108" s="32"/>
      <c r="B108" s="55"/>
      <c r="C108" s="129" t="s">
        <v>88</v>
      </c>
      <c r="D108" s="130"/>
      <c r="E108" s="130"/>
      <c r="F108" s="141" t="s">
        <v>61</v>
      </c>
      <c r="G108" s="142"/>
      <c r="H108" s="143"/>
      <c r="I108" s="282" t="s">
        <v>126</v>
      </c>
      <c r="J108" s="283"/>
      <c r="K108" s="284"/>
      <c r="L108" s="178">
        <f>M57</f>
        <v>21.599</v>
      </c>
      <c r="M108" s="179"/>
      <c r="N108" s="180"/>
      <c r="O108" s="53"/>
    </row>
    <row r="109" spans="1:15" s="34" customFormat="1" ht="18.75" customHeight="1">
      <c r="A109" s="45">
        <v>1</v>
      </c>
      <c r="B109" s="32"/>
      <c r="C109" s="159" t="s">
        <v>6</v>
      </c>
      <c r="D109" s="160"/>
      <c r="E109" s="161"/>
      <c r="F109" s="181"/>
      <c r="G109" s="182"/>
      <c r="H109" s="183"/>
      <c r="I109" s="285"/>
      <c r="J109" s="286"/>
      <c r="K109" s="287"/>
      <c r="L109" s="138"/>
      <c r="M109" s="139"/>
      <c r="N109" s="140"/>
      <c r="O109" s="53"/>
    </row>
    <row r="110" spans="1:15" s="34" customFormat="1" ht="48" customHeight="1">
      <c r="A110" s="45"/>
      <c r="B110" s="32"/>
      <c r="C110" s="129" t="s">
        <v>101</v>
      </c>
      <c r="D110" s="130"/>
      <c r="E110" s="131"/>
      <c r="F110" s="141" t="s">
        <v>61</v>
      </c>
      <c r="G110" s="142"/>
      <c r="H110" s="143"/>
      <c r="I110" s="285"/>
      <c r="J110" s="286"/>
      <c r="K110" s="287"/>
      <c r="L110" s="147">
        <v>21.599</v>
      </c>
      <c r="M110" s="148"/>
      <c r="N110" s="149"/>
      <c r="O110" s="53"/>
    </row>
    <row r="111" spans="1:15" s="44" customFormat="1" ht="15.75">
      <c r="A111" s="63">
        <v>2</v>
      </c>
      <c r="B111" s="59"/>
      <c r="C111" s="159" t="s">
        <v>7</v>
      </c>
      <c r="D111" s="160"/>
      <c r="E111" s="161"/>
      <c r="F111" s="162"/>
      <c r="G111" s="163"/>
      <c r="H111" s="164"/>
      <c r="I111" s="285"/>
      <c r="J111" s="286"/>
      <c r="K111" s="287"/>
      <c r="L111" s="202"/>
      <c r="M111" s="203"/>
      <c r="N111" s="204"/>
      <c r="O111" s="64"/>
    </row>
    <row r="112" spans="1:15" s="34" customFormat="1" ht="32.25" customHeight="1">
      <c r="A112" s="45"/>
      <c r="B112" s="32"/>
      <c r="C112" s="129" t="s">
        <v>115</v>
      </c>
      <c r="D112" s="130"/>
      <c r="E112" s="131"/>
      <c r="F112" s="141" t="s">
        <v>44</v>
      </c>
      <c r="G112" s="142"/>
      <c r="H112" s="143"/>
      <c r="I112" s="285"/>
      <c r="J112" s="286"/>
      <c r="K112" s="287"/>
      <c r="L112" s="202">
        <v>64</v>
      </c>
      <c r="M112" s="203"/>
      <c r="N112" s="204"/>
      <c r="O112" s="53"/>
    </row>
    <row r="113" spans="1:15" s="34" customFormat="1" ht="30.75" customHeight="1">
      <c r="A113" s="45"/>
      <c r="B113" s="32"/>
      <c r="C113" s="129" t="s">
        <v>116</v>
      </c>
      <c r="D113" s="130"/>
      <c r="E113" s="131"/>
      <c r="F113" s="141" t="s">
        <v>44</v>
      </c>
      <c r="G113" s="142"/>
      <c r="H113" s="143"/>
      <c r="I113" s="270"/>
      <c r="J113" s="271"/>
      <c r="K113" s="272"/>
      <c r="L113" s="202">
        <v>64</v>
      </c>
      <c r="M113" s="203"/>
      <c r="N113" s="204"/>
      <c r="O113" s="53"/>
    </row>
    <row r="114" spans="1:15" s="34" customFormat="1" ht="18.75">
      <c r="A114" s="36">
        <v>3</v>
      </c>
      <c r="B114" s="37"/>
      <c r="C114" s="159" t="s">
        <v>8</v>
      </c>
      <c r="D114" s="160"/>
      <c r="E114" s="161"/>
      <c r="F114" s="138"/>
      <c r="G114" s="139"/>
      <c r="H114" s="140"/>
      <c r="I114" s="138"/>
      <c r="J114" s="139"/>
      <c r="K114" s="140"/>
      <c r="L114" s="202"/>
      <c r="M114" s="203"/>
      <c r="N114" s="204"/>
      <c r="O114" s="33"/>
    </row>
    <row r="115" spans="1:15" s="34" customFormat="1" ht="35.25" customHeight="1">
      <c r="A115" s="36"/>
      <c r="B115" s="57"/>
      <c r="C115" s="129" t="s">
        <v>102</v>
      </c>
      <c r="D115" s="130"/>
      <c r="E115" s="131"/>
      <c r="F115" s="141" t="s">
        <v>61</v>
      </c>
      <c r="G115" s="142"/>
      <c r="H115" s="143"/>
      <c r="I115" s="129" t="s">
        <v>136</v>
      </c>
      <c r="J115" s="130"/>
      <c r="K115" s="131"/>
      <c r="L115" s="202">
        <v>0.33748</v>
      </c>
      <c r="M115" s="203"/>
      <c r="N115" s="204"/>
      <c r="O115" s="33"/>
    </row>
    <row r="116" spans="1:15" s="34" customFormat="1" ht="18.75">
      <c r="A116" s="63">
        <v>4</v>
      </c>
      <c r="B116" s="37"/>
      <c r="C116" s="150" t="s">
        <v>9</v>
      </c>
      <c r="D116" s="151"/>
      <c r="E116" s="152"/>
      <c r="F116" s="153"/>
      <c r="G116" s="154"/>
      <c r="H116" s="155"/>
      <c r="I116" s="156"/>
      <c r="J116" s="157"/>
      <c r="K116" s="158"/>
      <c r="L116" s="156"/>
      <c r="M116" s="157"/>
      <c r="N116" s="158"/>
      <c r="O116" s="33"/>
    </row>
    <row r="117" spans="1:15" s="34" customFormat="1" ht="63.75" customHeight="1">
      <c r="A117" s="36"/>
      <c r="B117" s="32"/>
      <c r="C117" s="129" t="s">
        <v>117</v>
      </c>
      <c r="D117" s="130"/>
      <c r="E117" s="131"/>
      <c r="F117" s="132" t="s">
        <v>60</v>
      </c>
      <c r="G117" s="133"/>
      <c r="H117" s="134"/>
      <c r="I117" s="135" t="s">
        <v>104</v>
      </c>
      <c r="J117" s="136"/>
      <c r="K117" s="137"/>
      <c r="L117" s="138">
        <v>100</v>
      </c>
      <c r="M117" s="139"/>
      <c r="N117" s="140"/>
      <c r="O117" s="33"/>
    </row>
    <row r="118" spans="1:15" s="81" customFormat="1" ht="19.5">
      <c r="A118" s="78"/>
      <c r="B118" s="79"/>
      <c r="C118" s="165" t="s">
        <v>94</v>
      </c>
      <c r="D118" s="166"/>
      <c r="E118" s="167"/>
      <c r="F118" s="168"/>
      <c r="G118" s="169"/>
      <c r="H118" s="170"/>
      <c r="I118" s="171"/>
      <c r="J118" s="171"/>
      <c r="K118" s="171"/>
      <c r="L118" s="172"/>
      <c r="M118" s="173"/>
      <c r="N118" s="174"/>
      <c r="O118" s="80"/>
    </row>
    <row r="119" spans="1:15" s="34" customFormat="1" ht="62.25" customHeight="1">
      <c r="A119" s="32"/>
      <c r="B119" s="55"/>
      <c r="C119" s="129" t="s">
        <v>90</v>
      </c>
      <c r="D119" s="130"/>
      <c r="E119" s="130"/>
      <c r="F119" s="141" t="s">
        <v>61</v>
      </c>
      <c r="G119" s="142"/>
      <c r="H119" s="143"/>
      <c r="I119" s="144" t="s">
        <v>138</v>
      </c>
      <c r="J119" s="145"/>
      <c r="K119" s="146"/>
      <c r="L119" s="178">
        <f>M59</f>
        <v>168</v>
      </c>
      <c r="M119" s="179"/>
      <c r="N119" s="180"/>
      <c r="O119" s="53"/>
    </row>
    <row r="120" spans="1:15" s="34" customFormat="1" ht="18.75" customHeight="1">
      <c r="A120" s="45">
        <v>1</v>
      </c>
      <c r="B120" s="32"/>
      <c r="C120" s="159" t="s">
        <v>6</v>
      </c>
      <c r="D120" s="160"/>
      <c r="E120" s="161"/>
      <c r="F120" s="181"/>
      <c r="G120" s="182"/>
      <c r="H120" s="183"/>
      <c r="I120" s="175"/>
      <c r="J120" s="176"/>
      <c r="K120" s="177"/>
      <c r="L120" s="184"/>
      <c r="M120" s="185"/>
      <c r="N120" s="186"/>
      <c r="O120" s="53"/>
    </row>
    <row r="121" spans="1:15" s="34" customFormat="1" ht="45" customHeight="1">
      <c r="A121" s="45"/>
      <c r="B121" s="32"/>
      <c r="C121" s="129" t="s">
        <v>101</v>
      </c>
      <c r="D121" s="130"/>
      <c r="E121" s="131"/>
      <c r="F121" s="141" t="s">
        <v>61</v>
      </c>
      <c r="G121" s="142"/>
      <c r="H121" s="143"/>
      <c r="I121" s="135"/>
      <c r="J121" s="136"/>
      <c r="K121" s="137"/>
      <c r="L121" s="184">
        <f>156+12</f>
        <v>168</v>
      </c>
      <c r="M121" s="185"/>
      <c r="N121" s="186"/>
      <c r="O121" s="53"/>
    </row>
    <row r="122" spans="1:15" s="44" customFormat="1" ht="15.75">
      <c r="A122" s="45">
        <v>2</v>
      </c>
      <c r="B122" s="59"/>
      <c r="C122" s="159" t="s">
        <v>7</v>
      </c>
      <c r="D122" s="160"/>
      <c r="E122" s="161"/>
      <c r="F122" s="162"/>
      <c r="G122" s="163"/>
      <c r="H122" s="164"/>
      <c r="I122" s="138"/>
      <c r="J122" s="139"/>
      <c r="K122" s="140"/>
      <c r="L122" s="138"/>
      <c r="M122" s="139"/>
      <c r="N122" s="140"/>
      <c r="O122" s="64"/>
    </row>
    <row r="123" spans="1:15" s="34" customFormat="1" ht="30" customHeight="1">
      <c r="A123" s="45"/>
      <c r="B123" s="32"/>
      <c r="C123" s="129" t="s">
        <v>105</v>
      </c>
      <c r="D123" s="130"/>
      <c r="E123" s="131"/>
      <c r="F123" s="141" t="s">
        <v>44</v>
      </c>
      <c r="G123" s="142"/>
      <c r="H123" s="143"/>
      <c r="I123" s="144" t="s">
        <v>136</v>
      </c>
      <c r="J123" s="145"/>
      <c r="K123" s="146"/>
      <c r="L123" s="138">
        <v>14</v>
      </c>
      <c r="M123" s="139"/>
      <c r="N123" s="140"/>
      <c r="O123" s="53"/>
    </row>
    <row r="124" spans="1:15" s="34" customFormat="1" ht="18.75">
      <c r="A124" s="36">
        <v>3</v>
      </c>
      <c r="B124" s="37"/>
      <c r="C124" s="159" t="s">
        <v>8</v>
      </c>
      <c r="D124" s="160"/>
      <c r="E124" s="161"/>
      <c r="F124" s="138"/>
      <c r="G124" s="139"/>
      <c r="H124" s="140"/>
      <c r="I124" s="175"/>
      <c r="J124" s="176"/>
      <c r="K124" s="177"/>
      <c r="L124" s="138"/>
      <c r="M124" s="139"/>
      <c r="N124" s="140"/>
      <c r="O124" s="33"/>
    </row>
    <row r="125" spans="1:15" s="34" customFormat="1" ht="30.75" customHeight="1">
      <c r="A125" s="36"/>
      <c r="B125" s="57"/>
      <c r="C125" s="129" t="s">
        <v>102</v>
      </c>
      <c r="D125" s="130"/>
      <c r="E125" s="131"/>
      <c r="F125" s="141" t="s">
        <v>61</v>
      </c>
      <c r="G125" s="142"/>
      <c r="H125" s="143"/>
      <c r="I125" s="135"/>
      <c r="J125" s="136"/>
      <c r="K125" s="137"/>
      <c r="L125" s="276">
        <v>1</v>
      </c>
      <c r="M125" s="277"/>
      <c r="N125" s="278"/>
      <c r="O125" s="33"/>
    </row>
    <row r="126" spans="1:15" s="34" customFormat="1" ht="18.75">
      <c r="A126" s="63">
        <v>4</v>
      </c>
      <c r="B126" s="37"/>
      <c r="C126" s="150" t="s">
        <v>9</v>
      </c>
      <c r="D126" s="151"/>
      <c r="E126" s="152"/>
      <c r="F126" s="153"/>
      <c r="G126" s="154"/>
      <c r="H126" s="155"/>
      <c r="I126" s="156"/>
      <c r="J126" s="157"/>
      <c r="K126" s="158"/>
      <c r="L126" s="156"/>
      <c r="M126" s="157"/>
      <c r="N126" s="158"/>
      <c r="O126" s="33"/>
    </row>
    <row r="127" spans="1:15" s="34" customFormat="1" ht="15.75" customHeight="1">
      <c r="A127" s="35"/>
      <c r="B127" s="32"/>
      <c r="C127" s="159" t="s">
        <v>43</v>
      </c>
      <c r="D127" s="160"/>
      <c r="E127" s="161"/>
      <c r="F127" s="138" t="s">
        <v>43</v>
      </c>
      <c r="G127" s="139"/>
      <c r="H127" s="140"/>
      <c r="I127" s="159" t="s">
        <v>43</v>
      </c>
      <c r="J127" s="160"/>
      <c r="K127" s="161"/>
      <c r="L127" s="138" t="s">
        <v>43</v>
      </c>
      <c r="M127" s="139"/>
      <c r="N127" s="140"/>
      <c r="O127" s="33"/>
    </row>
    <row r="128" spans="1:15" s="81" customFormat="1" ht="19.5">
      <c r="A128" s="78"/>
      <c r="B128" s="79"/>
      <c r="C128" s="165" t="s">
        <v>95</v>
      </c>
      <c r="D128" s="166"/>
      <c r="E128" s="167"/>
      <c r="F128" s="168"/>
      <c r="G128" s="169"/>
      <c r="H128" s="170"/>
      <c r="I128" s="171"/>
      <c r="J128" s="171"/>
      <c r="K128" s="171"/>
      <c r="L128" s="172"/>
      <c r="M128" s="173"/>
      <c r="N128" s="174"/>
      <c r="O128" s="80"/>
    </row>
    <row r="129" spans="1:15" s="34" customFormat="1" ht="34.5" customHeight="1">
      <c r="A129" s="32"/>
      <c r="B129" s="55"/>
      <c r="C129" s="129" t="s">
        <v>143</v>
      </c>
      <c r="D129" s="130"/>
      <c r="E129" s="130"/>
      <c r="F129" s="141" t="s">
        <v>61</v>
      </c>
      <c r="G129" s="142"/>
      <c r="H129" s="143"/>
      <c r="I129" s="144" t="s">
        <v>126</v>
      </c>
      <c r="J129" s="145"/>
      <c r="K129" s="146"/>
      <c r="L129" s="178">
        <f>M61</f>
        <v>20.177</v>
      </c>
      <c r="M129" s="179"/>
      <c r="N129" s="180"/>
      <c r="O129" s="53"/>
    </row>
    <row r="130" spans="1:15" s="34" customFormat="1" ht="18.75">
      <c r="A130" s="45">
        <v>1</v>
      </c>
      <c r="B130" s="32"/>
      <c r="C130" s="159" t="s">
        <v>6</v>
      </c>
      <c r="D130" s="160"/>
      <c r="E130" s="161"/>
      <c r="F130" s="181"/>
      <c r="G130" s="182"/>
      <c r="H130" s="183"/>
      <c r="I130" s="175"/>
      <c r="J130" s="176"/>
      <c r="K130" s="177"/>
      <c r="L130" s="184"/>
      <c r="M130" s="185"/>
      <c r="N130" s="186"/>
      <c r="O130" s="53"/>
    </row>
    <row r="131" spans="1:15" s="34" customFormat="1" ht="48" customHeight="1">
      <c r="A131" s="45"/>
      <c r="B131" s="72"/>
      <c r="C131" s="129" t="s">
        <v>150</v>
      </c>
      <c r="D131" s="130"/>
      <c r="E131" s="131"/>
      <c r="F131" s="141" t="s">
        <v>61</v>
      </c>
      <c r="G131" s="142"/>
      <c r="H131" s="143"/>
      <c r="I131" s="135"/>
      <c r="J131" s="136"/>
      <c r="K131" s="137"/>
      <c r="L131" s="184">
        <v>20.177</v>
      </c>
      <c r="M131" s="185"/>
      <c r="N131" s="186"/>
      <c r="O131" s="53"/>
    </row>
    <row r="132" spans="1:15" s="44" customFormat="1" ht="15.75">
      <c r="A132" s="63">
        <v>2</v>
      </c>
      <c r="B132" s="59"/>
      <c r="C132" s="159" t="s">
        <v>7</v>
      </c>
      <c r="D132" s="160"/>
      <c r="E132" s="161"/>
      <c r="F132" s="162"/>
      <c r="G132" s="163"/>
      <c r="H132" s="164"/>
      <c r="I132" s="138"/>
      <c r="J132" s="139"/>
      <c r="K132" s="140"/>
      <c r="L132" s="138"/>
      <c r="M132" s="139"/>
      <c r="N132" s="140"/>
      <c r="O132" s="64"/>
    </row>
    <row r="133" spans="1:15" s="34" customFormat="1" ht="33.75" customHeight="1">
      <c r="A133" s="45"/>
      <c r="B133" s="32"/>
      <c r="C133" s="129" t="s">
        <v>141</v>
      </c>
      <c r="D133" s="130"/>
      <c r="E133" s="131"/>
      <c r="F133" s="141" t="s">
        <v>44</v>
      </c>
      <c r="G133" s="142"/>
      <c r="H133" s="143"/>
      <c r="I133" s="129" t="s">
        <v>137</v>
      </c>
      <c r="J133" s="130"/>
      <c r="K133" s="131"/>
      <c r="L133" s="138">
        <v>313</v>
      </c>
      <c r="M133" s="139"/>
      <c r="N133" s="140"/>
      <c r="O133" s="53"/>
    </row>
    <row r="134" spans="1:15" s="34" customFormat="1" ht="18.75">
      <c r="A134" s="36">
        <v>3</v>
      </c>
      <c r="B134" s="37"/>
      <c r="C134" s="159" t="s">
        <v>8</v>
      </c>
      <c r="D134" s="160"/>
      <c r="E134" s="161"/>
      <c r="F134" s="138"/>
      <c r="G134" s="139"/>
      <c r="H134" s="140"/>
      <c r="I134" s="138"/>
      <c r="J134" s="139"/>
      <c r="K134" s="140"/>
      <c r="L134" s="138"/>
      <c r="M134" s="139"/>
      <c r="N134" s="140"/>
      <c r="O134" s="33"/>
    </row>
    <row r="135" spans="1:16" s="34" customFormat="1" ht="35.25" customHeight="1">
      <c r="A135" s="36"/>
      <c r="B135" s="57"/>
      <c r="C135" s="129" t="s">
        <v>140</v>
      </c>
      <c r="D135" s="130"/>
      <c r="E135" s="131"/>
      <c r="F135" s="141" t="s">
        <v>61</v>
      </c>
      <c r="G135" s="142"/>
      <c r="H135" s="143"/>
      <c r="I135" s="144" t="s">
        <v>136</v>
      </c>
      <c r="J135" s="145"/>
      <c r="K135" s="146"/>
      <c r="L135" s="147">
        <v>0.06446</v>
      </c>
      <c r="M135" s="148"/>
      <c r="N135" s="149"/>
      <c r="O135" s="33"/>
      <c r="P135" s="69"/>
    </row>
    <row r="136" spans="1:15" s="34" customFormat="1" ht="18.75">
      <c r="A136" s="63">
        <v>4</v>
      </c>
      <c r="B136" s="37"/>
      <c r="C136" s="150" t="s">
        <v>9</v>
      </c>
      <c r="D136" s="151"/>
      <c r="E136" s="152"/>
      <c r="F136" s="153"/>
      <c r="G136" s="154"/>
      <c r="H136" s="155"/>
      <c r="I136" s="156"/>
      <c r="J136" s="157"/>
      <c r="K136" s="158"/>
      <c r="L136" s="156"/>
      <c r="M136" s="157"/>
      <c r="N136" s="158"/>
      <c r="O136" s="33"/>
    </row>
    <row r="137" spans="1:15" s="34" customFormat="1" ht="50.25" customHeight="1">
      <c r="A137" s="36"/>
      <c r="B137" s="32"/>
      <c r="C137" s="129" t="s">
        <v>139</v>
      </c>
      <c r="D137" s="130"/>
      <c r="E137" s="131"/>
      <c r="F137" s="132" t="s">
        <v>60</v>
      </c>
      <c r="G137" s="133"/>
      <c r="H137" s="134"/>
      <c r="I137" s="135" t="s">
        <v>149</v>
      </c>
      <c r="J137" s="136"/>
      <c r="K137" s="137"/>
      <c r="L137" s="138">
        <v>103.3</v>
      </c>
      <c r="M137" s="139"/>
      <c r="N137" s="140"/>
      <c r="O137" s="33"/>
    </row>
    <row r="138" spans="1:15" s="81" customFormat="1" ht="19.5">
      <c r="A138" s="78"/>
      <c r="B138" s="79"/>
      <c r="C138" s="165" t="s">
        <v>124</v>
      </c>
      <c r="D138" s="166"/>
      <c r="E138" s="167"/>
      <c r="F138" s="168"/>
      <c r="G138" s="169"/>
      <c r="H138" s="170"/>
      <c r="I138" s="171"/>
      <c r="J138" s="171"/>
      <c r="K138" s="171"/>
      <c r="L138" s="172"/>
      <c r="M138" s="173"/>
      <c r="N138" s="174"/>
      <c r="O138" s="80"/>
    </row>
    <row r="139" spans="1:15" s="34" customFormat="1" ht="48.75" customHeight="1">
      <c r="A139" s="32"/>
      <c r="B139" s="55"/>
      <c r="C139" s="129" t="s">
        <v>148</v>
      </c>
      <c r="D139" s="130"/>
      <c r="E139" s="130"/>
      <c r="F139" s="141" t="s">
        <v>61</v>
      </c>
      <c r="G139" s="142"/>
      <c r="H139" s="143"/>
      <c r="I139" s="144" t="s">
        <v>126</v>
      </c>
      <c r="J139" s="145"/>
      <c r="K139" s="146"/>
      <c r="L139" s="178">
        <f>I63</f>
        <v>7.395</v>
      </c>
      <c r="M139" s="179"/>
      <c r="N139" s="180"/>
      <c r="O139" s="53"/>
    </row>
    <row r="140" spans="1:15" s="34" customFormat="1" ht="18.75">
      <c r="A140" s="45">
        <v>1</v>
      </c>
      <c r="B140" s="32"/>
      <c r="C140" s="159" t="s">
        <v>6</v>
      </c>
      <c r="D140" s="160"/>
      <c r="E140" s="161"/>
      <c r="F140" s="181"/>
      <c r="G140" s="182"/>
      <c r="H140" s="183"/>
      <c r="I140" s="175"/>
      <c r="J140" s="176"/>
      <c r="K140" s="177"/>
      <c r="L140" s="184"/>
      <c r="M140" s="185"/>
      <c r="N140" s="186"/>
      <c r="O140" s="53"/>
    </row>
    <row r="141" spans="1:15" s="34" customFormat="1" ht="65.25" customHeight="1">
      <c r="A141" s="45"/>
      <c r="B141" s="72"/>
      <c r="C141" s="129" t="s">
        <v>152</v>
      </c>
      <c r="D141" s="130"/>
      <c r="E141" s="131"/>
      <c r="F141" s="141" t="s">
        <v>61</v>
      </c>
      <c r="G141" s="142"/>
      <c r="H141" s="143"/>
      <c r="I141" s="135"/>
      <c r="J141" s="136"/>
      <c r="K141" s="137"/>
      <c r="L141" s="184">
        <v>7.395</v>
      </c>
      <c r="M141" s="185"/>
      <c r="N141" s="186"/>
      <c r="O141" s="53"/>
    </row>
    <row r="142" spans="1:15" s="44" customFormat="1" ht="15.75">
      <c r="A142" s="63">
        <v>2</v>
      </c>
      <c r="B142" s="59"/>
      <c r="C142" s="159" t="s">
        <v>7</v>
      </c>
      <c r="D142" s="160"/>
      <c r="E142" s="161"/>
      <c r="F142" s="162"/>
      <c r="G142" s="163"/>
      <c r="H142" s="164"/>
      <c r="I142" s="138"/>
      <c r="J142" s="139"/>
      <c r="K142" s="140"/>
      <c r="L142" s="138"/>
      <c r="M142" s="139"/>
      <c r="N142" s="140"/>
      <c r="O142" s="64"/>
    </row>
    <row r="143" spans="1:15" s="34" customFormat="1" ht="33.75" customHeight="1">
      <c r="A143" s="45"/>
      <c r="B143" s="32"/>
      <c r="C143" s="129" t="s">
        <v>151</v>
      </c>
      <c r="D143" s="130"/>
      <c r="E143" s="131"/>
      <c r="F143" s="141" t="s">
        <v>44</v>
      </c>
      <c r="G143" s="142"/>
      <c r="H143" s="143"/>
      <c r="I143" s="129" t="s">
        <v>137</v>
      </c>
      <c r="J143" s="130"/>
      <c r="K143" s="131"/>
      <c r="L143" s="138">
        <v>115</v>
      </c>
      <c r="M143" s="139"/>
      <c r="N143" s="140"/>
      <c r="O143" s="53"/>
    </row>
    <row r="144" spans="1:15" s="34" customFormat="1" ht="18.75">
      <c r="A144" s="36">
        <v>3</v>
      </c>
      <c r="B144" s="37"/>
      <c r="C144" s="159" t="s">
        <v>8</v>
      </c>
      <c r="D144" s="160"/>
      <c r="E144" s="161"/>
      <c r="F144" s="138"/>
      <c r="G144" s="139"/>
      <c r="H144" s="140"/>
      <c r="I144" s="138"/>
      <c r="J144" s="139"/>
      <c r="K144" s="140"/>
      <c r="L144" s="138"/>
      <c r="M144" s="139"/>
      <c r="N144" s="140"/>
      <c r="O144" s="33"/>
    </row>
    <row r="145" spans="1:16" s="34" customFormat="1" ht="35.25" customHeight="1">
      <c r="A145" s="36"/>
      <c r="B145" s="57"/>
      <c r="C145" s="129" t="s">
        <v>153</v>
      </c>
      <c r="D145" s="130"/>
      <c r="E145" s="131"/>
      <c r="F145" s="141" t="s">
        <v>61</v>
      </c>
      <c r="G145" s="142"/>
      <c r="H145" s="143"/>
      <c r="I145" s="144" t="s">
        <v>136</v>
      </c>
      <c r="J145" s="145"/>
      <c r="K145" s="146"/>
      <c r="L145" s="147">
        <v>0.0643</v>
      </c>
      <c r="M145" s="148"/>
      <c r="N145" s="149"/>
      <c r="O145" s="33"/>
      <c r="P145" s="69"/>
    </row>
    <row r="146" spans="1:15" s="34" customFormat="1" ht="18.75">
      <c r="A146" s="63">
        <v>4</v>
      </c>
      <c r="B146" s="37"/>
      <c r="C146" s="150" t="s">
        <v>9</v>
      </c>
      <c r="D146" s="151"/>
      <c r="E146" s="152"/>
      <c r="F146" s="153"/>
      <c r="G146" s="154"/>
      <c r="H146" s="155"/>
      <c r="I146" s="156"/>
      <c r="J146" s="157"/>
      <c r="K146" s="158"/>
      <c r="L146" s="156"/>
      <c r="M146" s="157"/>
      <c r="N146" s="158"/>
      <c r="O146" s="33"/>
    </row>
    <row r="147" spans="1:15" s="34" customFormat="1" ht="50.25" customHeight="1">
      <c r="A147" s="36"/>
      <c r="B147" s="32"/>
      <c r="C147" s="129" t="s">
        <v>127</v>
      </c>
      <c r="D147" s="130"/>
      <c r="E147" s="131"/>
      <c r="F147" s="132" t="s">
        <v>60</v>
      </c>
      <c r="G147" s="133"/>
      <c r="H147" s="134"/>
      <c r="I147" s="135" t="s">
        <v>104</v>
      </c>
      <c r="J147" s="136"/>
      <c r="K147" s="137"/>
      <c r="L147" s="138">
        <v>100</v>
      </c>
      <c r="M147" s="139"/>
      <c r="N147" s="140"/>
      <c r="O147" s="33"/>
    </row>
    <row r="148" spans="1:15" s="34" customFormat="1" ht="10.5" customHeight="1">
      <c r="A148" s="67"/>
      <c r="B148" s="68"/>
      <c r="C148" s="66"/>
      <c r="D148" s="66"/>
      <c r="E148" s="66"/>
      <c r="F148" s="60"/>
      <c r="G148" s="60"/>
      <c r="H148" s="60"/>
      <c r="I148" s="66"/>
      <c r="J148" s="66"/>
      <c r="K148" s="66"/>
      <c r="L148" s="60"/>
      <c r="M148" s="60"/>
      <c r="N148" s="60"/>
      <c r="O148" s="33"/>
    </row>
    <row r="149" spans="1:2" s="12" customFormat="1" ht="22.5">
      <c r="A149" s="17" t="s">
        <v>35</v>
      </c>
      <c r="B149" s="1" t="s">
        <v>55</v>
      </c>
    </row>
    <row r="150" spans="1:13" s="15" customFormat="1" ht="15.75">
      <c r="A150" s="264" t="s">
        <v>4</v>
      </c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</row>
    <row r="151" spans="1:14" s="15" customFormat="1" ht="36.75" customHeight="1">
      <c r="A151" s="256" t="s">
        <v>10</v>
      </c>
      <c r="B151" s="256" t="s">
        <v>11</v>
      </c>
      <c r="C151" s="258" t="s">
        <v>51</v>
      </c>
      <c r="D151" s="212" t="s">
        <v>76</v>
      </c>
      <c r="E151" s="217"/>
      <c r="F151" s="218"/>
      <c r="G151" s="212" t="s">
        <v>77</v>
      </c>
      <c r="H151" s="217"/>
      <c r="I151" s="218"/>
      <c r="J151" s="212" t="s">
        <v>142</v>
      </c>
      <c r="K151" s="217"/>
      <c r="L151" s="218"/>
      <c r="M151" s="224" t="s">
        <v>12</v>
      </c>
      <c r="N151" s="225"/>
    </row>
    <row r="152" spans="1:14" s="15" customFormat="1" ht="30">
      <c r="A152" s="257"/>
      <c r="B152" s="257"/>
      <c r="C152" s="259"/>
      <c r="D152" s="51" t="s">
        <v>15</v>
      </c>
      <c r="E152" s="51" t="s">
        <v>16</v>
      </c>
      <c r="F152" s="51" t="s">
        <v>5</v>
      </c>
      <c r="G152" s="51" t="s">
        <v>15</v>
      </c>
      <c r="H152" s="51" t="s">
        <v>16</v>
      </c>
      <c r="I152" s="51" t="s">
        <v>5</v>
      </c>
      <c r="J152" s="51" t="s">
        <v>15</v>
      </c>
      <c r="K152" s="51" t="s">
        <v>16</v>
      </c>
      <c r="L152" s="51" t="s">
        <v>5</v>
      </c>
      <c r="M152" s="226"/>
      <c r="N152" s="227"/>
    </row>
    <row r="153" spans="1:14" s="15" customFormat="1" ht="15.75">
      <c r="A153" s="8">
        <v>1</v>
      </c>
      <c r="B153" s="8">
        <v>2</v>
      </c>
      <c r="C153" s="8">
        <v>3</v>
      </c>
      <c r="D153" s="8">
        <v>4</v>
      </c>
      <c r="E153" s="8">
        <v>5</v>
      </c>
      <c r="F153" s="8">
        <v>6</v>
      </c>
      <c r="G153" s="8">
        <v>7</v>
      </c>
      <c r="H153" s="8">
        <v>8</v>
      </c>
      <c r="I153" s="8">
        <v>9</v>
      </c>
      <c r="J153" s="8">
        <v>10</v>
      </c>
      <c r="K153" s="8">
        <v>11</v>
      </c>
      <c r="L153" s="8">
        <v>12</v>
      </c>
      <c r="M153" s="222">
        <v>13</v>
      </c>
      <c r="N153" s="223"/>
    </row>
    <row r="154" spans="1:14" s="15" customFormat="1" ht="15.75">
      <c r="A154" s="16"/>
      <c r="B154" s="7" t="s">
        <v>56</v>
      </c>
      <c r="C154" s="8" t="s">
        <v>43</v>
      </c>
      <c r="D154" s="8" t="s">
        <v>43</v>
      </c>
      <c r="E154" s="8" t="s">
        <v>43</v>
      </c>
      <c r="F154" s="8" t="s">
        <v>43</v>
      </c>
      <c r="G154" s="8" t="s">
        <v>43</v>
      </c>
      <c r="H154" s="8" t="s">
        <v>43</v>
      </c>
      <c r="I154" s="8" t="s">
        <v>43</v>
      </c>
      <c r="J154" s="8" t="s">
        <v>43</v>
      </c>
      <c r="K154" s="8" t="s">
        <v>43</v>
      </c>
      <c r="L154" s="8" t="s">
        <v>43</v>
      </c>
      <c r="M154" s="222" t="s">
        <v>43</v>
      </c>
      <c r="N154" s="223"/>
    </row>
    <row r="155" spans="1:14" s="15" customFormat="1" ht="15.75">
      <c r="A155" s="16"/>
      <c r="B155" s="59" t="s">
        <v>57</v>
      </c>
      <c r="C155" s="8" t="s">
        <v>43</v>
      </c>
      <c r="D155" s="8" t="s">
        <v>43</v>
      </c>
      <c r="E155" s="8" t="s">
        <v>43</v>
      </c>
      <c r="F155" s="8" t="s">
        <v>43</v>
      </c>
      <c r="G155" s="8" t="s">
        <v>43</v>
      </c>
      <c r="H155" s="8" t="s">
        <v>43</v>
      </c>
      <c r="I155" s="8" t="s">
        <v>43</v>
      </c>
      <c r="J155" s="8" t="s">
        <v>43</v>
      </c>
      <c r="K155" s="8" t="s">
        <v>43</v>
      </c>
      <c r="L155" s="8" t="s">
        <v>43</v>
      </c>
      <c r="M155" s="222" t="s">
        <v>43</v>
      </c>
      <c r="N155" s="223"/>
    </row>
    <row r="156" spans="1:14" s="15" customFormat="1" ht="15.75">
      <c r="A156" s="16"/>
      <c r="B156" s="58" t="s">
        <v>40</v>
      </c>
      <c r="C156" s="8" t="s">
        <v>43</v>
      </c>
      <c r="D156" s="8" t="s">
        <v>43</v>
      </c>
      <c r="E156" s="8" t="s">
        <v>43</v>
      </c>
      <c r="F156" s="8" t="s">
        <v>43</v>
      </c>
      <c r="G156" s="8" t="s">
        <v>43</v>
      </c>
      <c r="H156" s="8" t="s">
        <v>43</v>
      </c>
      <c r="I156" s="8" t="s">
        <v>43</v>
      </c>
      <c r="J156" s="8" t="s">
        <v>43</v>
      </c>
      <c r="K156" s="8" t="s">
        <v>43</v>
      </c>
      <c r="L156" s="8" t="s">
        <v>43</v>
      </c>
      <c r="M156" s="222" t="s">
        <v>43</v>
      </c>
      <c r="N156" s="223"/>
    </row>
    <row r="157" spans="1:14" s="15" customFormat="1" ht="15.75">
      <c r="A157" s="8"/>
      <c r="B157" s="58" t="s">
        <v>13</v>
      </c>
      <c r="C157" s="8" t="s">
        <v>41</v>
      </c>
      <c r="D157" s="8" t="s">
        <v>41</v>
      </c>
      <c r="E157" s="8" t="s">
        <v>43</v>
      </c>
      <c r="F157" s="8" t="s">
        <v>43</v>
      </c>
      <c r="G157" s="8" t="s">
        <v>41</v>
      </c>
      <c r="H157" s="8" t="s">
        <v>43</v>
      </c>
      <c r="I157" s="8" t="s">
        <v>43</v>
      </c>
      <c r="J157" s="8" t="s">
        <v>41</v>
      </c>
      <c r="K157" s="8" t="s">
        <v>43</v>
      </c>
      <c r="L157" s="8" t="s">
        <v>43</v>
      </c>
      <c r="M157" s="222" t="s">
        <v>43</v>
      </c>
      <c r="N157" s="223"/>
    </row>
    <row r="158" spans="1:14" s="15" customFormat="1" ht="15.75">
      <c r="A158" s="8"/>
      <c r="B158" s="7" t="s">
        <v>39</v>
      </c>
      <c r="C158" s="8" t="s">
        <v>43</v>
      </c>
      <c r="D158" s="8" t="s">
        <v>43</v>
      </c>
      <c r="E158" s="8" t="s">
        <v>43</v>
      </c>
      <c r="F158" s="8" t="s">
        <v>43</v>
      </c>
      <c r="G158" s="8" t="s">
        <v>43</v>
      </c>
      <c r="H158" s="8" t="s">
        <v>43</v>
      </c>
      <c r="I158" s="8" t="s">
        <v>43</v>
      </c>
      <c r="J158" s="8" t="s">
        <v>43</v>
      </c>
      <c r="K158" s="8" t="s">
        <v>43</v>
      </c>
      <c r="L158" s="8" t="s">
        <v>43</v>
      </c>
      <c r="M158" s="222" t="s">
        <v>43</v>
      </c>
      <c r="N158" s="223"/>
    </row>
    <row r="159" spans="1:14" s="15" customFormat="1" ht="15.75">
      <c r="A159" s="8"/>
      <c r="B159" s="59" t="s">
        <v>58</v>
      </c>
      <c r="C159" s="8" t="s">
        <v>43</v>
      </c>
      <c r="D159" s="8" t="s">
        <v>43</v>
      </c>
      <c r="E159" s="8" t="s">
        <v>43</v>
      </c>
      <c r="F159" s="8" t="s">
        <v>43</v>
      </c>
      <c r="G159" s="8" t="s">
        <v>43</v>
      </c>
      <c r="H159" s="8" t="s">
        <v>43</v>
      </c>
      <c r="I159" s="8" t="s">
        <v>43</v>
      </c>
      <c r="J159" s="8" t="s">
        <v>43</v>
      </c>
      <c r="K159" s="8" t="s">
        <v>43</v>
      </c>
      <c r="L159" s="8" t="s">
        <v>43</v>
      </c>
      <c r="M159" s="222" t="s">
        <v>43</v>
      </c>
      <c r="N159" s="223"/>
    </row>
    <row r="160" spans="1:14" s="15" customFormat="1" ht="15.75">
      <c r="A160" s="8"/>
      <c r="B160" s="7" t="s">
        <v>39</v>
      </c>
      <c r="C160" s="8" t="s">
        <v>43</v>
      </c>
      <c r="D160" s="8" t="s">
        <v>43</v>
      </c>
      <c r="E160" s="8" t="s">
        <v>43</v>
      </c>
      <c r="F160" s="8" t="s">
        <v>43</v>
      </c>
      <c r="G160" s="8" t="s">
        <v>43</v>
      </c>
      <c r="H160" s="8" t="s">
        <v>43</v>
      </c>
      <c r="I160" s="8" t="s">
        <v>43</v>
      </c>
      <c r="J160" s="8" t="s">
        <v>43</v>
      </c>
      <c r="K160" s="8" t="s">
        <v>43</v>
      </c>
      <c r="L160" s="8" t="s">
        <v>43</v>
      </c>
      <c r="M160" s="222" t="s">
        <v>43</v>
      </c>
      <c r="N160" s="223"/>
    </row>
    <row r="161" spans="1:14" s="15" customFormat="1" ht="18" customHeight="1">
      <c r="A161" s="8"/>
      <c r="B161" s="59" t="s">
        <v>59</v>
      </c>
      <c r="C161" s="8" t="s">
        <v>43</v>
      </c>
      <c r="D161" s="8" t="s">
        <v>43</v>
      </c>
      <c r="E161" s="8" t="s">
        <v>43</v>
      </c>
      <c r="F161" s="8" t="s">
        <v>43</v>
      </c>
      <c r="G161" s="8" t="s">
        <v>43</v>
      </c>
      <c r="H161" s="8" t="s">
        <v>43</v>
      </c>
      <c r="I161" s="8" t="s">
        <v>43</v>
      </c>
      <c r="J161" s="8" t="s">
        <v>43</v>
      </c>
      <c r="K161" s="8" t="s">
        <v>43</v>
      </c>
      <c r="L161" s="8" t="s">
        <v>43</v>
      </c>
      <c r="M161" s="222" t="s">
        <v>43</v>
      </c>
      <c r="N161" s="223"/>
    </row>
    <row r="162" ht="15">
      <c r="A162" s="56"/>
    </row>
    <row r="163" spans="1:13" s="15" customFormat="1" ht="15.75">
      <c r="A163" s="221" t="s">
        <v>108</v>
      </c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</row>
    <row r="164" spans="1:13" s="15" customFormat="1" ht="15.75">
      <c r="A164" s="221" t="s">
        <v>109</v>
      </c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</row>
    <row r="165" spans="1:13" s="15" customFormat="1" ht="15.75">
      <c r="A165" s="221" t="s">
        <v>110</v>
      </c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</row>
    <row r="166" spans="1:13" s="15" customFormat="1" ht="18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0" ht="18.75">
      <c r="A167" s="1" t="s">
        <v>45</v>
      </c>
      <c r="G167" s="11"/>
      <c r="I167" s="260" t="s">
        <v>78</v>
      </c>
      <c r="J167" s="261"/>
    </row>
    <row r="168" spans="1:9" ht="18.75">
      <c r="A168" s="1" t="s">
        <v>46</v>
      </c>
      <c r="G168" s="10" t="s">
        <v>29</v>
      </c>
      <c r="I168" s="6" t="s">
        <v>30</v>
      </c>
    </row>
    <row r="169" spans="1:7" ht="20.25" customHeight="1">
      <c r="A169" s="1"/>
      <c r="G169" s="10"/>
    </row>
    <row r="170" ht="18.75">
      <c r="A170" s="4" t="s">
        <v>14</v>
      </c>
    </row>
    <row r="171" spans="1:10" ht="26.25" customHeight="1">
      <c r="A171" s="38" t="s">
        <v>122</v>
      </c>
      <c r="G171" s="11"/>
      <c r="I171" s="260" t="s">
        <v>123</v>
      </c>
      <c r="J171" s="261"/>
    </row>
    <row r="172" spans="1:9" ht="18.75">
      <c r="A172" s="1" t="s">
        <v>46</v>
      </c>
      <c r="G172" s="10" t="s">
        <v>29</v>
      </c>
      <c r="I172" s="6" t="s">
        <v>30</v>
      </c>
    </row>
  </sheetData>
  <sheetProtection/>
  <mergeCells count="440">
    <mergeCell ref="C136:E136"/>
    <mergeCell ref="F136:H136"/>
    <mergeCell ref="I136:K136"/>
    <mergeCell ref="L136:N136"/>
    <mergeCell ref="C137:E137"/>
    <mergeCell ref="F137:H137"/>
    <mergeCell ref="I137:K137"/>
    <mergeCell ref="L137:N137"/>
    <mergeCell ref="F134:H134"/>
    <mergeCell ref="I134:K134"/>
    <mergeCell ref="L134:N134"/>
    <mergeCell ref="C135:E135"/>
    <mergeCell ref="F135:H135"/>
    <mergeCell ref="I135:K135"/>
    <mergeCell ref="L135:N135"/>
    <mergeCell ref="C134:E134"/>
    <mergeCell ref="C132:E132"/>
    <mergeCell ref="F132:H132"/>
    <mergeCell ref="I132:K132"/>
    <mergeCell ref="L132:N132"/>
    <mergeCell ref="C133:E133"/>
    <mergeCell ref="F133:H133"/>
    <mergeCell ref="I133:K133"/>
    <mergeCell ref="L133:N133"/>
    <mergeCell ref="C129:E129"/>
    <mergeCell ref="F129:H129"/>
    <mergeCell ref="I129:K131"/>
    <mergeCell ref="L129:N129"/>
    <mergeCell ref="C130:E130"/>
    <mergeCell ref="F130:H130"/>
    <mergeCell ref="L130:N130"/>
    <mergeCell ref="C131:E131"/>
    <mergeCell ref="L131:N131"/>
    <mergeCell ref="F131:H131"/>
    <mergeCell ref="L128:N128"/>
    <mergeCell ref="I108:K113"/>
    <mergeCell ref="I126:K126"/>
    <mergeCell ref="L127:N127"/>
    <mergeCell ref="I118:K118"/>
    <mergeCell ref="L118:N118"/>
    <mergeCell ref="I114:K114"/>
    <mergeCell ref="L115:N115"/>
    <mergeCell ref="M71:N71"/>
    <mergeCell ref="I91:K92"/>
    <mergeCell ref="I87:K87"/>
    <mergeCell ref="L112:N112"/>
    <mergeCell ref="L126:N126"/>
    <mergeCell ref="C80:E80"/>
    <mergeCell ref="L82:N82"/>
    <mergeCell ref="I74:J74"/>
    <mergeCell ref="L85:N85"/>
    <mergeCell ref="L103:N103"/>
    <mergeCell ref="C127:E127"/>
    <mergeCell ref="F127:H127"/>
    <mergeCell ref="I127:K127"/>
    <mergeCell ref="C126:E126"/>
    <mergeCell ref="F126:H126"/>
    <mergeCell ref="C128:E128"/>
    <mergeCell ref="F128:H128"/>
    <mergeCell ref="I128:K128"/>
    <mergeCell ref="C124:E124"/>
    <mergeCell ref="F124:H124"/>
    <mergeCell ref="L124:N124"/>
    <mergeCell ref="I123:K125"/>
    <mergeCell ref="C125:E125"/>
    <mergeCell ref="F125:H125"/>
    <mergeCell ref="L125:N125"/>
    <mergeCell ref="C122:E122"/>
    <mergeCell ref="F122:H122"/>
    <mergeCell ref="I122:K122"/>
    <mergeCell ref="L122:N122"/>
    <mergeCell ref="C123:E123"/>
    <mergeCell ref="F123:H123"/>
    <mergeCell ref="L123:N123"/>
    <mergeCell ref="C120:E120"/>
    <mergeCell ref="F120:H120"/>
    <mergeCell ref="L120:N120"/>
    <mergeCell ref="I119:K121"/>
    <mergeCell ref="C119:E119"/>
    <mergeCell ref="L119:N119"/>
    <mergeCell ref="C121:E121"/>
    <mergeCell ref="F121:H121"/>
    <mergeCell ref="L121:N121"/>
    <mergeCell ref="F119:H119"/>
    <mergeCell ref="C117:E117"/>
    <mergeCell ref="F117:H117"/>
    <mergeCell ref="I117:K117"/>
    <mergeCell ref="L117:N117"/>
    <mergeCell ref="C118:E118"/>
    <mergeCell ref="F118:H118"/>
    <mergeCell ref="C116:E116"/>
    <mergeCell ref="F116:H116"/>
    <mergeCell ref="I116:K116"/>
    <mergeCell ref="L116:N116"/>
    <mergeCell ref="F114:H114"/>
    <mergeCell ref="L114:N114"/>
    <mergeCell ref="C115:E115"/>
    <mergeCell ref="I115:K115"/>
    <mergeCell ref="F115:H115"/>
    <mergeCell ref="C114:E114"/>
    <mergeCell ref="C111:E111"/>
    <mergeCell ref="F111:H111"/>
    <mergeCell ref="L111:N111"/>
    <mergeCell ref="L109:N109"/>
    <mergeCell ref="C113:E113"/>
    <mergeCell ref="F113:H113"/>
    <mergeCell ref="L113:N113"/>
    <mergeCell ref="F112:H112"/>
    <mergeCell ref="C112:E112"/>
    <mergeCell ref="L107:N107"/>
    <mergeCell ref="F108:H108"/>
    <mergeCell ref="L105:N105"/>
    <mergeCell ref="F110:H110"/>
    <mergeCell ref="L110:N110"/>
    <mergeCell ref="C109:E109"/>
    <mergeCell ref="F109:H109"/>
    <mergeCell ref="L108:N108"/>
    <mergeCell ref="C105:E105"/>
    <mergeCell ref="F105:H105"/>
    <mergeCell ref="C101:E101"/>
    <mergeCell ref="C107:E107"/>
    <mergeCell ref="F107:H107"/>
    <mergeCell ref="I107:K107"/>
    <mergeCell ref="I56:J56"/>
    <mergeCell ref="C54:D54"/>
    <mergeCell ref="I104:K104"/>
    <mergeCell ref="E71:F71"/>
    <mergeCell ref="C89:E89"/>
    <mergeCell ref="I106:K106"/>
    <mergeCell ref="L104:N104"/>
    <mergeCell ref="C103:E103"/>
    <mergeCell ref="F103:H103"/>
    <mergeCell ref="L98:N98"/>
    <mergeCell ref="I93:K93"/>
    <mergeCell ref="C102:E102"/>
    <mergeCell ref="C93:E93"/>
    <mergeCell ref="L99:N99"/>
    <mergeCell ref="I103:K103"/>
    <mergeCell ref="L101:N101"/>
    <mergeCell ref="M60:N60"/>
    <mergeCell ref="K60:L60"/>
    <mergeCell ref="C64:D64"/>
    <mergeCell ref="M70:N70"/>
    <mergeCell ref="E64:H64"/>
    <mergeCell ref="C69:D69"/>
    <mergeCell ref="E69:F69"/>
    <mergeCell ref="C62:D62"/>
    <mergeCell ref="E62:H62"/>
    <mergeCell ref="I68:J68"/>
    <mergeCell ref="L78:N78"/>
    <mergeCell ref="F84:H84"/>
    <mergeCell ref="I83:K86"/>
    <mergeCell ref="F82:H82"/>
    <mergeCell ref="F85:H85"/>
    <mergeCell ref="F81:H81"/>
    <mergeCell ref="L79:N79"/>
    <mergeCell ref="F79:H79"/>
    <mergeCell ref="A71:B71"/>
    <mergeCell ref="C106:E106"/>
    <mergeCell ref="F106:H106"/>
    <mergeCell ref="G71:H71"/>
    <mergeCell ref="C90:E90"/>
    <mergeCell ref="C104:E104"/>
    <mergeCell ref="F83:H83"/>
    <mergeCell ref="F86:H86"/>
    <mergeCell ref="F100:H100"/>
    <mergeCell ref="G74:H74"/>
    <mergeCell ref="M72:N72"/>
    <mergeCell ref="I73:J73"/>
    <mergeCell ref="A74:B74"/>
    <mergeCell ref="C73:D73"/>
    <mergeCell ref="E73:F73"/>
    <mergeCell ref="G73:H73"/>
    <mergeCell ref="A73:B73"/>
    <mergeCell ref="M74:N74"/>
    <mergeCell ref="A70:B70"/>
    <mergeCell ref="C70:D70"/>
    <mergeCell ref="E70:F70"/>
    <mergeCell ref="G70:H70"/>
    <mergeCell ref="M73:N73"/>
    <mergeCell ref="A72:B72"/>
    <mergeCell ref="C72:D72"/>
    <mergeCell ref="E72:F72"/>
    <mergeCell ref="G72:H72"/>
    <mergeCell ref="K72:L72"/>
    <mergeCell ref="K50:L50"/>
    <mergeCell ref="M50:N50"/>
    <mergeCell ref="E61:H61"/>
    <mergeCell ref="I71:J71"/>
    <mergeCell ref="K71:L71"/>
    <mergeCell ref="I70:J70"/>
    <mergeCell ref="K70:L70"/>
    <mergeCell ref="K56:L56"/>
    <mergeCell ref="E60:H60"/>
    <mergeCell ref="I60:J60"/>
    <mergeCell ref="I167:J167"/>
    <mergeCell ref="I171:J171"/>
    <mergeCell ref="C43:E43"/>
    <mergeCell ref="F43:N43"/>
    <mergeCell ref="C44:E44"/>
    <mergeCell ref="F44:N44"/>
    <mergeCell ref="C81:E81"/>
    <mergeCell ref="K73:L73"/>
    <mergeCell ref="C50:D50"/>
    <mergeCell ref="A150:M150"/>
    <mergeCell ref="F92:H92"/>
    <mergeCell ref="I101:K102"/>
    <mergeCell ref="C87:E87"/>
    <mergeCell ref="L106:N106"/>
    <mergeCell ref="L88:N88"/>
    <mergeCell ref="L89:N89"/>
    <mergeCell ref="L91:N91"/>
    <mergeCell ref="I88:K89"/>
    <mergeCell ref="L92:N92"/>
    <mergeCell ref="F101:H101"/>
    <mergeCell ref="A151:A152"/>
    <mergeCell ref="B151:B152"/>
    <mergeCell ref="C151:C152"/>
    <mergeCell ref="D151:F151"/>
    <mergeCell ref="G151:I151"/>
    <mergeCell ref="C100:E100"/>
    <mergeCell ref="C108:E108"/>
    <mergeCell ref="F104:H104"/>
    <mergeCell ref="I105:K105"/>
    <mergeCell ref="C110:E110"/>
    <mergeCell ref="F88:H88"/>
    <mergeCell ref="F90:H90"/>
    <mergeCell ref="L95:N95"/>
    <mergeCell ref="F93:H93"/>
    <mergeCell ref="L81:N81"/>
    <mergeCell ref="L83:N83"/>
    <mergeCell ref="L84:N84"/>
    <mergeCell ref="F87:H87"/>
    <mergeCell ref="I81:K81"/>
    <mergeCell ref="F89:H89"/>
    <mergeCell ref="C59:D59"/>
    <mergeCell ref="E59:H59"/>
    <mergeCell ref="A68:B68"/>
    <mergeCell ref="K54:L54"/>
    <mergeCell ref="E54:H54"/>
    <mergeCell ref="C60:D60"/>
    <mergeCell ref="I54:J54"/>
    <mergeCell ref="C58:D58"/>
    <mergeCell ref="E58:H58"/>
    <mergeCell ref="E56:H56"/>
    <mergeCell ref="C52:D52"/>
    <mergeCell ref="C48:D48"/>
    <mergeCell ref="I48:J48"/>
    <mergeCell ref="E48:H48"/>
    <mergeCell ref="E53:H53"/>
    <mergeCell ref="I53:J53"/>
    <mergeCell ref="E52:H52"/>
    <mergeCell ref="I52:J52"/>
    <mergeCell ref="C49:D49"/>
    <mergeCell ref="I50:J50"/>
    <mergeCell ref="A16:N16"/>
    <mergeCell ref="B17:N17"/>
    <mergeCell ref="M48:N48"/>
    <mergeCell ref="C40:N40"/>
    <mergeCell ref="K48:L48"/>
    <mergeCell ref="B37:N37"/>
    <mergeCell ref="B32:N32"/>
    <mergeCell ref="B34:N34"/>
    <mergeCell ref="B33:P33"/>
    <mergeCell ref="B35:N35"/>
    <mergeCell ref="B30:P30"/>
    <mergeCell ref="B28:P28"/>
    <mergeCell ref="B18:N18"/>
    <mergeCell ref="B19:N19"/>
    <mergeCell ref="B20:N20"/>
    <mergeCell ref="C22:N22"/>
    <mergeCell ref="B21:M21"/>
    <mergeCell ref="K49:L49"/>
    <mergeCell ref="A165:M165"/>
    <mergeCell ref="J5:N5"/>
    <mergeCell ref="J6:N6"/>
    <mergeCell ref="J8:N8"/>
    <mergeCell ref="A14:N14"/>
    <mergeCell ref="A15:N15"/>
    <mergeCell ref="I58:J58"/>
    <mergeCell ref="B31:N31"/>
    <mergeCell ref="B29:P29"/>
    <mergeCell ref="I59:J59"/>
    <mergeCell ref="A69:B69"/>
    <mergeCell ref="M49:N49"/>
    <mergeCell ref="C61:D61"/>
    <mergeCell ref="E50:H50"/>
    <mergeCell ref="I61:J61"/>
    <mergeCell ref="K61:L61"/>
    <mergeCell ref="K52:L52"/>
    <mergeCell ref="C56:D56"/>
    <mergeCell ref="I49:J49"/>
    <mergeCell ref="M159:N159"/>
    <mergeCell ref="M58:N58"/>
    <mergeCell ref="M62:N62"/>
    <mergeCell ref="M63:N63"/>
    <mergeCell ref="C55:D55"/>
    <mergeCell ref="E55:H55"/>
    <mergeCell ref="M69:N69"/>
    <mergeCell ref="M64:N64"/>
    <mergeCell ref="M61:N61"/>
    <mergeCell ref="F80:H80"/>
    <mergeCell ref="M160:N160"/>
    <mergeCell ref="M161:N161"/>
    <mergeCell ref="M158:N158"/>
    <mergeCell ref="L94:N94"/>
    <mergeCell ref="L90:N90"/>
    <mergeCell ref="I100:K100"/>
    <mergeCell ref="L100:N100"/>
    <mergeCell ref="I95:K95"/>
    <mergeCell ref="J151:L151"/>
    <mergeCell ref="M151:N152"/>
    <mergeCell ref="B38:N38"/>
    <mergeCell ref="E57:H57"/>
    <mergeCell ref="C57:D57"/>
    <mergeCell ref="A164:M164"/>
    <mergeCell ref="A163:M163"/>
    <mergeCell ref="M153:N153"/>
    <mergeCell ref="M154:N154"/>
    <mergeCell ref="M155:N155"/>
    <mergeCell ref="M156:N156"/>
    <mergeCell ref="M157:N157"/>
    <mergeCell ref="C96:E96"/>
    <mergeCell ref="C98:E98"/>
    <mergeCell ref="B36:N36"/>
    <mergeCell ref="E49:H49"/>
    <mergeCell ref="I57:J57"/>
    <mergeCell ref="K57:L57"/>
    <mergeCell ref="M57:N57"/>
    <mergeCell ref="M54:N54"/>
    <mergeCell ref="M55:N55"/>
    <mergeCell ref="G69:H69"/>
    <mergeCell ref="C68:D68"/>
    <mergeCell ref="I78:K78"/>
    <mergeCell ref="C71:D71"/>
    <mergeCell ref="K74:L74"/>
    <mergeCell ref="I80:K80"/>
    <mergeCell ref="C74:D74"/>
    <mergeCell ref="E74:F74"/>
    <mergeCell ref="C78:E78"/>
    <mergeCell ref="F78:H78"/>
    <mergeCell ref="L80:N80"/>
    <mergeCell ref="C99:E99"/>
    <mergeCell ref="L87:N87"/>
    <mergeCell ref="I90:K90"/>
    <mergeCell ref="L86:N86"/>
    <mergeCell ref="C94:E94"/>
    <mergeCell ref="F97:H97"/>
    <mergeCell ref="C91:E91"/>
    <mergeCell ref="F99:H99"/>
    <mergeCell ref="C86:E86"/>
    <mergeCell ref="C88:E88"/>
    <mergeCell ref="C97:E97"/>
    <mergeCell ref="C95:E95"/>
    <mergeCell ref="F95:H95"/>
    <mergeCell ref="F102:H102"/>
    <mergeCell ref="L93:N93"/>
    <mergeCell ref="I94:K94"/>
    <mergeCell ref="F98:H98"/>
    <mergeCell ref="F94:H94"/>
    <mergeCell ref="F96:H96"/>
    <mergeCell ref="I96:K99"/>
    <mergeCell ref="C51:D51"/>
    <mergeCell ref="E51:H51"/>
    <mergeCell ref="I51:J51"/>
    <mergeCell ref="K51:L51"/>
    <mergeCell ref="F91:H91"/>
    <mergeCell ref="C83:E83"/>
    <mergeCell ref="C85:E85"/>
    <mergeCell ref="C84:E84"/>
    <mergeCell ref="C79:E79"/>
    <mergeCell ref="I79:K79"/>
    <mergeCell ref="K53:L53"/>
    <mergeCell ref="I55:J55"/>
    <mergeCell ref="M56:N56"/>
    <mergeCell ref="L97:N97"/>
    <mergeCell ref="L96:N96"/>
    <mergeCell ref="L102:N102"/>
    <mergeCell ref="K55:L55"/>
    <mergeCell ref="K58:L58"/>
    <mergeCell ref="K59:L59"/>
    <mergeCell ref="M59:N59"/>
    <mergeCell ref="C92:E92"/>
    <mergeCell ref="C82:E82"/>
    <mergeCell ref="I82:K82"/>
    <mergeCell ref="M53:N53"/>
    <mergeCell ref="I69:J69"/>
    <mergeCell ref="C53:D53"/>
    <mergeCell ref="C63:D63"/>
    <mergeCell ref="E63:H63"/>
    <mergeCell ref="I63:J63"/>
    <mergeCell ref="K63:L63"/>
    <mergeCell ref="M51:N51"/>
    <mergeCell ref="I72:J72"/>
    <mergeCell ref="E68:F68"/>
    <mergeCell ref="G68:H68"/>
    <mergeCell ref="I62:J62"/>
    <mergeCell ref="K62:L62"/>
    <mergeCell ref="I64:J64"/>
    <mergeCell ref="K64:L64"/>
    <mergeCell ref="K69:L69"/>
    <mergeCell ref="M52:N52"/>
    <mergeCell ref="I139:K141"/>
    <mergeCell ref="L139:N139"/>
    <mergeCell ref="C140:E140"/>
    <mergeCell ref="F140:H140"/>
    <mergeCell ref="L140:N140"/>
    <mergeCell ref="C141:E141"/>
    <mergeCell ref="F141:H141"/>
    <mergeCell ref="L141:N141"/>
    <mergeCell ref="C142:E142"/>
    <mergeCell ref="F142:H142"/>
    <mergeCell ref="I142:K142"/>
    <mergeCell ref="L142:N142"/>
    <mergeCell ref="C138:E138"/>
    <mergeCell ref="F138:H138"/>
    <mergeCell ref="I138:K138"/>
    <mergeCell ref="L138:N138"/>
    <mergeCell ref="C139:E139"/>
    <mergeCell ref="F139:H139"/>
    <mergeCell ref="I146:K146"/>
    <mergeCell ref="L146:N146"/>
    <mergeCell ref="C143:E143"/>
    <mergeCell ref="F143:H143"/>
    <mergeCell ref="I143:K143"/>
    <mergeCell ref="L143:N143"/>
    <mergeCell ref="C144:E144"/>
    <mergeCell ref="F144:H144"/>
    <mergeCell ref="I144:K144"/>
    <mergeCell ref="L144:N144"/>
    <mergeCell ref="C147:E147"/>
    <mergeCell ref="F147:H147"/>
    <mergeCell ref="I147:K147"/>
    <mergeCell ref="L147:N147"/>
    <mergeCell ref="C145:E145"/>
    <mergeCell ref="F145:H145"/>
    <mergeCell ref="I145:K145"/>
    <mergeCell ref="L145:N145"/>
    <mergeCell ref="C146:E146"/>
    <mergeCell ref="F146:H146"/>
  </mergeCells>
  <printOptions horizontalCentered="1"/>
  <pageMargins left="0.1968503937007874" right="0.1968503937007874" top="0.5511811023622047" bottom="0" header="0" footer="0"/>
  <pageSetup blackAndWhite="1" fitToHeight="5" horizontalDpi="600" verticalDpi="600" orientation="landscape" paperSize="9" scale="67" r:id="rId1"/>
  <rowBreaks count="3" manualBreakCount="3">
    <brk id="45" max="13" man="1"/>
    <brk id="75" max="13" man="1"/>
    <brk id="12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47"/>
  <sheetViews>
    <sheetView tabSelected="1" view="pageBreakPreview" zoomScale="85" zoomScaleNormal="75" zoomScaleSheetLayoutView="85" zoomScalePageLayoutView="0" workbookViewId="0" topLeftCell="A3">
      <selection activeCell="D30" sqref="D30"/>
    </sheetView>
  </sheetViews>
  <sheetFormatPr defaultColWidth="9.140625" defaultRowHeight="15"/>
  <cols>
    <col min="1" max="1" width="2.421875" style="98" customWidth="1"/>
    <col min="2" max="2" width="9.421875" style="83" customWidth="1"/>
    <col min="3" max="3" width="15.7109375" style="114" customWidth="1"/>
    <col min="4" max="4" width="42.57421875" style="83" customWidth="1"/>
    <col min="5" max="5" width="15.57421875" style="83" customWidth="1"/>
    <col min="6" max="6" width="18.7109375" style="83" customWidth="1"/>
    <col min="7" max="7" width="29.8515625" style="83" customWidth="1"/>
    <col min="8" max="8" width="14.421875" style="83" customWidth="1"/>
    <col min="9" max="9" width="17.00390625" style="83" customWidth="1"/>
    <col min="10" max="10" width="13.421875" style="83" customWidth="1"/>
    <col min="11" max="11" width="15.28125" style="83" customWidth="1"/>
    <col min="12" max="12" width="13.421875" style="83" bestFit="1" customWidth="1"/>
    <col min="13" max="13" width="14.00390625" style="83" customWidth="1"/>
    <col min="14" max="14" width="15.28125" style="83" customWidth="1"/>
    <col min="15" max="15" width="11.57421875" style="83" customWidth="1"/>
    <col min="16" max="16" width="0.5625" style="83" customWidth="1"/>
    <col min="17" max="16384" width="9.140625" style="83" customWidth="1"/>
  </cols>
  <sheetData>
    <row r="1" spans="1:15" ht="18.75" hidden="1">
      <c r="A1" s="83"/>
      <c r="G1" s="85" t="s">
        <v>0</v>
      </c>
      <c r="H1" s="85"/>
      <c r="I1" s="84"/>
      <c r="J1" s="85"/>
      <c r="K1" s="86"/>
      <c r="L1" s="86"/>
      <c r="M1" s="86"/>
      <c r="N1" s="86"/>
      <c r="O1" s="86"/>
    </row>
    <row r="2" spans="1:15" ht="18.75" hidden="1">
      <c r="A2" s="83"/>
      <c r="G2" s="85" t="s">
        <v>156</v>
      </c>
      <c r="H2" s="85"/>
      <c r="I2" s="84"/>
      <c r="J2" s="85"/>
      <c r="K2" s="86"/>
      <c r="L2" s="86"/>
      <c r="M2" s="86"/>
      <c r="N2" s="86"/>
      <c r="O2" s="86"/>
    </row>
    <row r="3" ht="22.5" customHeight="1">
      <c r="A3" s="87"/>
    </row>
    <row r="4" spans="1:14" s="85" customFormat="1" ht="22.5">
      <c r="A4" s="290" t="s">
        <v>170</v>
      </c>
      <c r="B4" s="290"/>
      <c r="C4" s="290"/>
      <c r="D4" s="290"/>
      <c r="E4" s="290"/>
      <c r="F4" s="290"/>
      <c r="G4" s="290"/>
      <c r="H4" s="88"/>
      <c r="I4" s="88"/>
      <c r="J4" s="88"/>
      <c r="K4" s="88"/>
      <c r="L4" s="88"/>
      <c r="M4" s="88"/>
      <c r="N4" s="88"/>
    </row>
    <row r="5" spans="1:14" s="85" customFormat="1" ht="22.5">
      <c r="A5" s="290" t="s">
        <v>171</v>
      </c>
      <c r="B5" s="290"/>
      <c r="C5" s="290"/>
      <c r="D5" s="290"/>
      <c r="E5" s="290"/>
      <c r="F5" s="290"/>
      <c r="G5" s="290"/>
      <c r="H5" s="88"/>
      <c r="I5" s="88"/>
      <c r="J5" s="88"/>
      <c r="K5" s="88"/>
      <c r="L5" s="88"/>
      <c r="M5" s="88"/>
      <c r="N5" s="89"/>
    </row>
    <row r="6" spans="1:14" s="85" customFormat="1" ht="22.5">
      <c r="A6" s="122"/>
      <c r="B6" s="290" t="s">
        <v>173</v>
      </c>
      <c r="C6" s="290"/>
      <c r="D6" s="290"/>
      <c r="E6" s="290"/>
      <c r="F6" s="290"/>
      <c r="G6" s="290"/>
      <c r="H6" s="88"/>
      <c r="I6" s="88"/>
      <c r="J6" s="88"/>
      <c r="K6" s="88"/>
      <c r="L6" s="88"/>
      <c r="M6" s="88"/>
      <c r="N6" s="89"/>
    </row>
    <row r="7" spans="1:13" s="85" customFormat="1" ht="8.25" customHeight="1">
      <c r="A7" s="102"/>
      <c r="B7" s="102"/>
      <c r="C7" s="115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6" s="85" customFormat="1" ht="47.25" customHeight="1">
      <c r="A8" s="103"/>
      <c r="B8" s="288" t="s">
        <v>172</v>
      </c>
      <c r="C8" s="288"/>
      <c r="D8" s="288"/>
      <c r="E8" s="288"/>
      <c r="F8" s="288"/>
      <c r="G8" s="288"/>
      <c r="H8" s="128"/>
      <c r="I8" s="117"/>
      <c r="J8" s="117"/>
      <c r="K8" s="104"/>
      <c r="L8" s="104"/>
      <c r="M8" s="104"/>
      <c r="N8" s="90"/>
      <c r="O8" s="90"/>
      <c r="P8" s="90"/>
    </row>
    <row r="9" spans="1:16" s="85" customFormat="1" ht="18.75">
      <c r="A9" s="100" t="s">
        <v>19</v>
      </c>
      <c r="B9" s="289" t="s">
        <v>157</v>
      </c>
      <c r="C9" s="289"/>
      <c r="D9" s="289"/>
      <c r="E9" s="289"/>
      <c r="F9" s="289"/>
      <c r="G9" s="127"/>
      <c r="H9" s="127"/>
      <c r="I9" s="127"/>
      <c r="J9" s="127"/>
      <c r="K9" s="127"/>
      <c r="L9" s="127"/>
      <c r="M9" s="127"/>
      <c r="N9" s="90"/>
      <c r="O9" s="90"/>
      <c r="P9" s="90"/>
    </row>
    <row r="10" spans="1:16" s="85" customFormat="1" ht="12.75" customHeight="1">
      <c r="A10" s="100"/>
      <c r="B10" s="101"/>
      <c r="C10" s="116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s="85" customFormat="1" ht="22.5">
      <c r="A11" s="100"/>
      <c r="B11" s="101"/>
      <c r="C11" s="116"/>
      <c r="D11" s="101"/>
      <c r="E11" s="106" t="s">
        <v>174</v>
      </c>
      <c r="F11" s="106"/>
      <c r="G11" s="101"/>
      <c r="H11" s="101"/>
      <c r="I11" s="101"/>
      <c r="J11" s="101"/>
      <c r="K11" s="101"/>
      <c r="L11" s="101"/>
      <c r="M11" s="101"/>
      <c r="N11" s="90"/>
      <c r="O11" s="90"/>
      <c r="P11" s="90"/>
    </row>
    <row r="12" spans="1:16" s="92" customFormat="1" ht="21.75" customHeight="1">
      <c r="A12" s="100"/>
      <c r="B12" s="291"/>
      <c r="C12" s="291"/>
      <c r="D12" s="291"/>
      <c r="E12" s="291"/>
      <c r="F12" s="93"/>
      <c r="G12" s="93"/>
      <c r="H12" s="93"/>
      <c r="I12" s="93"/>
      <c r="J12" s="93"/>
      <c r="K12" s="93"/>
      <c r="L12" s="93"/>
      <c r="M12" s="93"/>
      <c r="N12" s="90"/>
      <c r="O12" s="93"/>
      <c r="P12" s="93"/>
    </row>
    <row r="13" spans="1:16" s="92" customFormat="1" ht="55.5" customHeight="1">
      <c r="A13" s="91"/>
      <c r="B13" s="214" t="s">
        <v>3</v>
      </c>
      <c r="C13" s="214" t="s">
        <v>158</v>
      </c>
      <c r="D13" s="214" t="s">
        <v>23</v>
      </c>
      <c r="E13" s="214"/>
      <c r="F13" s="214" t="s">
        <v>159</v>
      </c>
      <c r="G13" s="214"/>
      <c r="H13" s="107"/>
      <c r="I13" s="107"/>
      <c r="J13" s="107"/>
      <c r="K13" s="107"/>
      <c r="L13" s="107"/>
      <c r="M13" s="107"/>
      <c r="N13" s="107"/>
      <c r="O13" s="107"/>
      <c r="P13" s="107"/>
    </row>
    <row r="14" spans="1:16" s="92" customFormat="1" ht="49.5" customHeight="1">
      <c r="A14" s="91"/>
      <c r="B14" s="214"/>
      <c r="C14" s="214"/>
      <c r="D14" s="214"/>
      <c r="E14" s="214"/>
      <c r="F14" s="214"/>
      <c r="G14" s="214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s="92" customFormat="1" ht="21.75" customHeight="1">
      <c r="A15" s="91"/>
      <c r="B15" s="99">
        <v>1</v>
      </c>
      <c r="C15" s="105">
        <v>2</v>
      </c>
      <c r="D15" s="294">
        <v>3</v>
      </c>
      <c r="E15" s="294"/>
      <c r="F15" s="294">
        <v>4</v>
      </c>
      <c r="G15" s="294"/>
      <c r="H15" s="109"/>
      <c r="I15" s="109"/>
      <c r="J15" s="109"/>
      <c r="K15" s="109"/>
      <c r="L15" s="109"/>
      <c r="M15" s="109"/>
      <c r="N15" s="109"/>
      <c r="O15" s="109"/>
      <c r="P15" s="109"/>
    </row>
    <row r="16" spans="1:65" s="92" customFormat="1" ht="85.5" customHeight="1">
      <c r="A16" s="91"/>
      <c r="B16" s="105">
        <v>1</v>
      </c>
      <c r="C16" s="123" t="s">
        <v>160</v>
      </c>
      <c r="D16" s="292" t="s">
        <v>164</v>
      </c>
      <c r="E16" s="292"/>
      <c r="F16" s="295" t="s">
        <v>167</v>
      </c>
      <c r="G16" s="29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20"/>
      <c r="BM16" s="120"/>
    </row>
    <row r="17" spans="1:65" s="92" customFormat="1" ht="67.5" customHeight="1">
      <c r="A17" s="91"/>
      <c r="B17" s="105">
        <v>2</v>
      </c>
      <c r="C17" s="123" t="s">
        <v>161</v>
      </c>
      <c r="D17" s="292" t="s">
        <v>165</v>
      </c>
      <c r="E17" s="292"/>
      <c r="F17" s="295" t="s">
        <v>167</v>
      </c>
      <c r="G17" s="296"/>
      <c r="H17" s="109"/>
      <c r="I17" s="109"/>
      <c r="J17" s="109"/>
      <c r="K17" s="109"/>
      <c r="L17" s="109"/>
      <c r="M17" s="109"/>
      <c r="N17" s="109"/>
      <c r="O17" s="109"/>
      <c r="P17" s="109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</row>
    <row r="18" spans="2:15" ht="135.75" customHeight="1">
      <c r="B18" s="105">
        <v>3</v>
      </c>
      <c r="C18" s="124" t="s">
        <v>162</v>
      </c>
      <c r="D18" s="298" t="s">
        <v>166</v>
      </c>
      <c r="E18" s="299"/>
      <c r="F18" s="298" t="s">
        <v>175</v>
      </c>
      <c r="G18" s="299"/>
      <c r="J18" s="113"/>
      <c r="K18" s="111"/>
      <c r="L18" s="110"/>
      <c r="M18" s="113"/>
      <c r="N18" s="113"/>
      <c r="O18" s="113"/>
    </row>
    <row r="19" spans="2:17" ht="68.25" customHeight="1">
      <c r="B19" s="105">
        <v>4</v>
      </c>
      <c r="C19" s="124" t="s">
        <v>133</v>
      </c>
      <c r="D19" s="298" t="s">
        <v>134</v>
      </c>
      <c r="E19" s="299"/>
      <c r="F19" s="300" t="s">
        <v>168</v>
      </c>
      <c r="G19" s="301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2:15" ht="120" customHeight="1">
      <c r="B20" s="105">
        <v>5</v>
      </c>
      <c r="C20" s="124" t="s">
        <v>163</v>
      </c>
      <c r="D20" s="298" t="s">
        <v>176</v>
      </c>
      <c r="E20" s="299"/>
      <c r="F20" s="300" t="s">
        <v>169</v>
      </c>
      <c r="G20" s="301"/>
      <c r="J20" s="113"/>
      <c r="K20" s="111"/>
      <c r="L20" s="112"/>
      <c r="M20" s="113"/>
      <c r="N20" s="113"/>
      <c r="O20" s="113"/>
    </row>
    <row r="21" spans="10:15" ht="15">
      <c r="J21" s="113"/>
      <c r="K21" s="111"/>
      <c r="L21" s="112"/>
      <c r="M21" s="113"/>
      <c r="N21" s="113"/>
      <c r="O21" s="113"/>
    </row>
    <row r="22" spans="10:15" ht="15">
      <c r="J22" s="113"/>
      <c r="K22" s="113"/>
      <c r="L22" s="113"/>
      <c r="M22" s="113"/>
      <c r="N22" s="113"/>
      <c r="O22" s="113"/>
    </row>
    <row r="23" spans="10:15" ht="15" hidden="1">
      <c r="J23" s="113"/>
      <c r="K23" s="113"/>
      <c r="L23" s="113"/>
      <c r="M23" s="113"/>
      <c r="N23" s="113"/>
      <c r="O23" s="113"/>
    </row>
    <row r="24" spans="10:15" ht="15" hidden="1">
      <c r="J24" s="113"/>
      <c r="K24" s="113"/>
      <c r="L24" s="113"/>
      <c r="M24" s="113"/>
      <c r="N24" s="113"/>
      <c r="O24" s="113"/>
    </row>
    <row r="25" spans="10:15" ht="15" hidden="1">
      <c r="J25" s="113"/>
      <c r="K25" s="113"/>
      <c r="L25" s="113"/>
      <c r="M25" s="113"/>
      <c r="N25" s="113"/>
      <c r="O25" s="113"/>
    </row>
    <row r="26" spans="2:15" ht="66" customHeight="1">
      <c r="B26" s="94"/>
      <c r="C26" s="302" t="s">
        <v>154</v>
      </c>
      <c r="D26" s="302"/>
      <c r="E26" s="97"/>
      <c r="F26" s="113"/>
      <c r="G26" s="126" t="s">
        <v>155</v>
      </c>
      <c r="H26" s="90"/>
      <c r="I26" s="90"/>
      <c r="J26" s="297"/>
      <c r="K26" s="297"/>
      <c r="L26" s="113"/>
      <c r="M26" s="113"/>
      <c r="N26" s="113"/>
      <c r="O26" s="113"/>
    </row>
    <row r="27" spans="2:15" ht="18.75">
      <c r="B27" s="98"/>
      <c r="C27" s="94"/>
      <c r="D27" s="94"/>
      <c r="E27" s="95" t="s">
        <v>29</v>
      </c>
      <c r="F27" s="96"/>
      <c r="G27" s="125" t="s">
        <v>30</v>
      </c>
      <c r="H27" s="121"/>
      <c r="I27" s="121"/>
      <c r="J27" s="293"/>
      <c r="K27" s="293"/>
      <c r="L27" s="113"/>
      <c r="M27" s="113"/>
      <c r="N27" s="113"/>
      <c r="O27" s="113"/>
    </row>
    <row r="28" spans="8:15" ht="15">
      <c r="H28" s="113"/>
      <c r="I28" s="113"/>
      <c r="J28" s="113"/>
      <c r="K28" s="113"/>
      <c r="L28" s="113"/>
      <c r="M28" s="113"/>
      <c r="N28" s="113"/>
      <c r="O28" s="113"/>
    </row>
    <row r="29" spans="8:15" ht="15">
      <c r="H29" s="113"/>
      <c r="I29" s="113"/>
      <c r="J29" s="113"/>
      <c r="K29" s="113"/>
      <c r="L29" s="113"/>
      <c r="M29" s="113"/>
      <c r="N29" s="113"/>
      <c r="O29" s="113"/>
    </row>
    <row r="30" spans="2:15" ht="107.25" customHeight="1">
      <c r="B30" s="83" t="s">
        <v>177</v>
      </c>
      <c r="J30" s="113"/>
      <c r="K30" s="113"/>
      <c r="L30" s="113"/>
      <c r="M30" s="113"/>
      <c r="N30" s="113"/>
      <c r="O30" s="113"/>
    </row>
    <row r="31" spans="10:15" ht="15">
      <c r="J31" s="113"/>
      <c r="K31" s="113"/>
      <c r="L31" s="113"/>
      <c r="M31" s="113"/>
      <c r="N31" s="113"/>
      <c r="O31" s="113"/>
    </row>
    <row r="32" spans="10:15" ht="15">
      <c r="J32" s="113"/>
      <c r="K32" s="113"/>
      <c r="L32" s="113"/>
      <c r="M32" s="113"/>
      <c r="N32" s="113"/>
      <c r="O32" s="113"/>
    </row>
    <row r="33" spans="10:15" ht="15">
      <c r="J33" s="113"/>
      <c r="K33" s="113"/>
      <c r="L33" s="113"/>
      <c r="M33" s="113"/>
      <c r="N33" s="113"/>
      <c r="O33" s="113"/>
    </row>
    <row r="34" spans="10:15" ht="15">
      <c r="J34" s="113"/>
      <c r="K34" s="113"/>
      <c r="L34" s="113"/>
      <c r="M34" s="113"/>
      <c r="N34" s="113"/>
      <c r="O34" s="113"/>
    </row>
    <row r="35" spans="10:15" ht="15">
      <c r="J35" s="113"/>
      <c r="K35" s="113"/>
      <c r="L35" s="113"/>
      <c r="M35" s="113"/>
      <c r="N35" s="113"/>
      <c r="O35" s="113"/>
    </row>
    <row r="36" spans="10:15" ht="15">
      <c r="J36" s="113"/>
      <c r="K36" s="113"/>
      <c r="L36" s="113"/>
      <c r="M36" s="113"/>
      <c r="N36" s="113"/>
      <c r="O36" s="113"/>
    </row>
    <row r="37" spans="10:15" ht="15">
      <c r="J37" s="113"/>
      <c r="K37" s="113"/>
      <c r="L37" s="113"/>
      <c r="M37" s="113"/>
      <c r="N37" s="113"/>
      <c r="O37" s="113"/>
    </row>
    <row r="38" spans="10:15" ht="15">
      <c r="J38" s="113"/>
      <c r="K38" s="113"/>
      <c r="L38" s="113"/>
      <c r="M38" s="113"/>
      <c r="N38" s="113"/>
      <c r="O38" s="113"/>
    </row>
    <row r="39" spans="10:15" ht="15">
      <c r="J39" s="113"/>
      <c r="K39" s="113"/>
      <c r="L39" s="113"/>
      <c r="M39" s="113"/>
      <c r="N39" s="113"/>
      <c r="O39" s="113"/>
    </row>
    <row r="40" spans="10:15" ht="15">
      <c r="J40" s="113"/>
      <c r="K40" s="113"/>
      <c r="L40" s="113"/>
      <c r="M40" s="113"/>
      <c r="N40" s="113"/>
      <c r="O40" s="113"/>
    </row>
    <row r="41" spans="10:15" ht="15">
      <c r="J41" s="113"/>
      <c r="K41" s="113"/>
      <c r="L41" s="113"/>
      <c r="M41" s="113"/>
      <c r="N41" s="113"/>
      <c r="O41" s="113"/>
    </row>
    <row r="42" spans="10:15" ht="15">
      <c r="J42" s="113"/>
      <c r="K42" s="113"/>
      <c r="L42" s="113"/>
      <c r="M42" s="113"/>
      <c r="N42" s="113"/>
      <c r="O42" s="113"/>
    </row>
    <row r="43" spans="10:15" ht="15">
      <c r="J43" s="113"/>
      <c r="K43" s="113"/>
      <c r="L43" s="113"/>
      <c r="M43" s="113"/>
      <c r="N43" s="113"/>
      <c r="O43" s="113"/>
    </row>
    <row r="44" spans="10:15" ht="15">
      <c r="J44" s="113"/>
      <c r="K44" s="113"/>
      <c r="L44" s="113"/>
      <c r="M44" s="113"/>
      <c r="N44" s="113"/>
      <c r="O44" s="113"/>
    </row>
    <row r="45" spans="10:15" ht="15">
      <c r="J45" s="113"/>
      <c r="K45" s="113"/>
      <c r="L45" s="113"/>
      <c r="M45" s="113"/>
      <c r="N45" s="113"/>
      <c r="O45" s="113"/>
    </row>
    <row r="46" spans="10:15" ht="15">
      <c r="J46" s="113"/>
      <c r="K46" s="113"/>
      <c r="L46" s="113"/>
      <c r="M46" s="113"/>
      <c r="N46" s="113"/>
      <c r="O46" s="113"/>
    </row>
    <row r="47" spans="10:15" ht="15">
      <c r="J47" s="113"/>
      <c r="K47" s="113"/>
      <c r="L47" s="113"/>
      <c r="M47" s="113"/>
      <c r="N47" s="113"/>
      <c r="O47" s="113"/>
    </row>
  </sheetData>
  <sheetProtection/>
  <mergeCells count="25">
    <mergeCell ref="F17:G17"/>
    <mergeCell ref="J26:K26"/>
    <mergeCell ref="D19:E19"/>
    <mergeCell ref="D20:E20"/>
    <mergeCell ref="F18:G18"/>
    <mergeCell ref="F19:G19"/>
    <mergeCell ref="F20:G20"/>
    <mergeCell ref="C26:D26"/>
    <mergeCell ref="D18:E18"/>
    <mergeCell ref="D16:E16"/>
    <mergeCell ref="D17:E17"/>
    <mergeCell ref="B6:G6"/>
    <mergeCell ref="C13:C14"/>
    <mergeCell ref="J27:K27"/>
    <mergeCell ref="F15:G15"/>
    <mergeCell ref="D15:E15"/>
    <mergeCell ref="B13:B14"/>
    <mergeCell ref="D13:E14"/>
    <mergeCell ref="F16:G16"/>
    <mergeCell ref="B8:G8"/>
    <mergeCell ref="B9:F9"/>
    <mergeCell ref="A4:G4"/>
    <mergeCell ref="A5:G5"/>
    <mergeCell ref="B12:E12"/>
    <mergeCell ref="F13:G14"/>
  </mergeCells>
  <printOptions/>
  <pageMargins left="0.7874015748031497" right="0" top="1.1811023622047245" bottom="0" header="0" footer="0"/>
  <pageSetup blackAndWhite="1" fitToHeight="5" horizontalDpi="300" verticalDpi="300" orientation="portrait" paperSize="9" scale="66" r:id="rId1"/>
  <rowBreaks count="1" manualBreakCount="1">
    <brk id="3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5:T13"/>
  <sheetViews>
    <sheetView zoomScalePageLayoutView="0" workbookViewId="0" topLeftCell="A1">
      <selection activeCell="T7" sqref="T7"/>
    </sheetView>
  </sheetViews>
  <sheetFormatPr defaultColWidth="9.140625" defaultRowHeight="15"/>
  <sheetData>
    <row r="5" spans="1:13" ht="15">
      <c r="A5">
        <v>1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 t="s">
        <v>118</v>
      </c>
    </row>
    <row r="6" spans="1:20" ht="15">
      <c r="A6">
        <f>4*350</f>
        <v>1400</v>
      </c>
      <c r="B6">
        <f>1*350</f>
        <v>350</v>
      </c>
      <c r="C6">
        <f>4*350</f>
        <v>1400</v>
      </c>
      <c r="D6">
        <f>2*350</f>
        <v>700</v>
      </c>
      <c r="E6">
        <f>2*350</f>
        <v>700</v>
      </c>
      <c r="F6">
        <f>2*350</f>
        <v>700</v>
      </c>
      <c r="G6">
        <f>1*350</f>
        <v>350</v>
      </c>
      <c r="H6">
        <f>2*350</f>
        <v>700</v>
      </c>
      <c r="I6">
        <f>1*350</f>
        <v>350</v>
      </c>
      <c r="J6">
        <f>2*350</f>
        <v>700</v>
      </c>
      <c r="K6">
        <f>2*350</f>
        <v>700</v>
      </c>
      <c r="L6">
        <f>1*350</f>
        <v>350</v>
      </c>
      <c r="M6">
        <f>SUM(A6:L6)</f>
        <v>8400</v>
      </c>
      <c r="O6">
        <v>350</v>
      </c>
      <c r="Q6">
        <f>M6/350</f>
        <v>24</v>
      </c>
      <c r="R6">
        <v>5</v>
      </c>
      <c r="T6">
        <f>Q6-R6</f>
        <v>19</v>
      </c>
    </row>
    <row r="7" spans="2:20" ht="15">
      <c r="B7">
        <f>15*400</f>
        <v>6000</v>
      </c>
      <c r="C7">
        <f>15*400</f>
        <v>6000</v>
      </c>
      <c r="D7">
        <f>14*400</f>
        <v>5600</v>
      </c>
      <c r="E7">
        <f>10*400</f>
        <v>4000</v>
      </c>
      <c r="F7">
        <f>6*400</f>
        <v>2400</v>
      </c>
      <c r="G7">
        <f>7*400</f>
        <v>2800</v>
      </c>
      <c r="H7">
        <f>8*400</f>
        <v>3200</v>
      </c>
      <c r="I7">
        <f>6*400</f>
        <v>2400</v>
      </c>
      <c r="J7">
        <f>4*400</f>
        <v>1600</v>
      </c>
      <c r="K7">
        <f>6*400</f>
        <v>2400</v>
      </c>
      <c r="L7">
        <f>5*400</f>
        <v>2000</v>
      </c>
      <c r="M7">
        <f>SUM(A7:L7)</f>
        <v>38400</v>
      </c>
      <c r="O7">
        <v>400</v>
      </c>
      <c r="Q7">
        <f>M7/400</f>
        <v>96</v>
      </c>
      <c r="R7">
        <v>15</v>
      </c>
      <c r="T7">
        <f>Q7-R7</f>
        <v>81</v>
      </c>
    </row>
    <row r="8" spans="2:20" ht="15">
      <c r="B8">
        <f>4*500</f>
        <v>2000</v>
      </c>
      <c r="C8">
        <f>4*500</f>
        <v>2000</v>
      </c>
      <c r="D8">
        <f>7*500</f>
        <v>3500</v>
      </c>
      <c r="E8">
        <f>4*500</f>
        <v>2000</v>
      </c>
      <c r="F8">
        <f>3*500</f>
        <v>1500</v>
      </c>
      <c r="G8">
        <f>6*500</f>
        <v>3000</v>
      </c>
      <c r="H8">
        <f>6*500</f>
        <v>3000</v>
      </c>
      <c r="I8">
        <f>4*500</f>
        <v>2000</v>
      </c>
      <c r="J8">
        <f>8*500</f>
        <v>4000</v>
      </c>
      <c r="K8">
        <f>5*500</f>
        <v>2500</v>
      </c>
      <c r="L8">
        <f>7*500</f>
        <v>3500</v>
      </c>
      <c r="M8">
        <f>SUM(A8:L8)</f>
        <v>29000</v>
      </c>
      <c r="O8">
        <v>500</v>
      </c>
      <c r="P8" t="s">
        <v>119</v>
      </c>
      <c r="Q8">
        <f>M8/500</f>
        <v>58</v>
      </c>
      <c r="R8">
        <v>4</v>
      </c>
      <c r="T8">
        <f>Q8-R8</f>
        <v>54</v>
      </c>
    </row>
    <row r="9" spans="2:20" ht="15">
      <c r="B9">
        <f>2*500</f>
        <v>1000</v>
      </c>
      <c r="C9">
        <f>3*500</f>
        <v>1500</v>
      </c>
      <c r="D9">
        <f>3*500</f>
        <v>1500</v>
      </c>
      <c r="E9">
        <f>4*500</f>
        <v>2000</v>
      </c>
      <c r="F9">
        <f>6*500</f>
        <v>3000</v>
      </c>
      <c r="G9">
        <f>3*500</f>
        <v>1500</v>
      </c>
      <c r="H9">
        <f>3*500</f>
        <v>1500</v>
      </c>
      <c r="I9">
        <f>5*500</f>
        <v>2500</v>
      </c>
      <c r="J9">
        <f>2*500</f>
        <v>1000</v>
      </c>
      <c r="K9">
        <f>3*500</f>
        <v>1500</v>
      </c>
      <c r="L9">
        <f>6*500-20</f>
        <v>2980</v>
      </c>
      <c r="M9">
        <f>SUM(A9:L9)</f>
        <v>19980</v>
      </c>
      <c r="O9">
        <v>500</v>
      </c>
      <c r="P9" t="s">
        <v>120</v>
      </c>
      <c r="Q9">
        <f>M9/500</f>
        <v>39.96</v>
      </c>
      <c r="R9">
        <v>2</v>
      </c>
      <c r="T9">
        <f>Q9-R9</f>
        <v>37.96</v>
      </c>
    </row>
    <row r="10" spans="1:20" ht="15">
      <c r="A10">
        <f>SUM(A6:A9)</f>
        <v>1400</v>
      </c>
      <c r="B10">
        <f aca="true" t="shared" si="0" ref="B10:M10">SUM(B6:B9)</f>
        <v>9350</v>
      </c>
      <c r="C10">
        <f t="shared" si="0"/>
        <v>10900</v>
      </c>
      <c r="D10">
        <f t="shared" si="0"/>
        <v>11300</v>
      </c>
      <c r="E10">
        <f t="shared" si="0"/>
        <v>8700</v>
      </c>
      <c r="F10">
        <f t="shared" si="0"/>
        <v>7600</v>
      </c>
      <c r="G10">
        <f t="shared" si="0"/>
        <v>7650</v>
      </c>
      <c r="H10">
        <f t="shared" si="0"/>
        <v>8400</v>
      </c>
      <c r="I10">
        <f t="shared" si="0"/>
        <v>7250</v>
      </c>
      <c r="J10">
        <f t="shared" si="0"/>
        <v>7300</v>
      </c>
      <c r="K10">
        <f t="shared" si="0"/>
        <v>7100</v>
      </c>
      <c r="L10">
        <f t="shared" si="0"/>
        <v>8830</v>
      </c>
      <c r="M10">
        <f t="shared" si="0"/>
        <v>95780</v>
      </c>
      <c r="Q10">
        <f>SUM(Q6:Q9)</f>
        <v>217.96</v>
      </c>
      <c r="R10">
        <f>SUM(R6:R9)</f>
        <v>26</v>
      </c>
      <c r="T10">
        <f>Q10-R10</f>
        <v>191.96</v>
      </c>
    </row>
    <row r="11" ht="15">
      <c r="M11">
        <v>95780</v>
      </c>
    </row>
    <row r="13" spans="1:13" ht="15">
      <c r="A13">
        <v>4</v>
      </c>
      <c r="B13">
        <v>22</v>
      </c>
      <c r="C13">
        <v>26</v>
      </c>
      <c r="D13">
        <v>26</v>
      </c>
      <c r="E13">
        <v>20</v>
      </c>
      <c r="F13">
        <v>17</v>
      </c>
      <c r="G13">
        <v>17</v>
      </c>
      <c r="H13">
        <v>19</v>
      </c>
      <c r="I13">
        <v>16</v>
      </c>
      <c r="J13">
        <v>16</v>
      </c>
      <c r="K13">
        <v>16</v>
      </c>
      <c r="L13">
        <v>19</v>
      </c>
      <c r="M13">
        <f>SUM(A13:L13)</f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2019-01-22T10:41:44Z</cp:lastPrinted>
  <dcterms:created xsi:type="dcterms:W3CDTF">2006-09-28T05:33:49Z</dcterms:created>
  <dcterms:modified xsi:type="dcterms:W3CDTF">2021-03-11T11:35:01Z</dcterms:modified>
  <cp:category/>
  <cp:version/>
  <cp:contentType/>
  <cp:contentStatus/>
</cp:coreProperties>
</file>